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updateLinks="always" codeName="ThisWorkbook"/>
  <mc:AlternateContent xmlns:mc="http://schemas.openxmlformats.org/markup-compatibility/2006">
    <mc:Choice Requires="x15">
      <x15ac:absPath xmlns:x15ac="http://schemas.microsoft.com/office/spreadsheetml/2010/11/ac" url="https://prosjektrom.miljodirektoratet.no/rom/1058/Dokumenter/Tiltaksmaler/1 Gjeldende Maler/"/>
    </mc:Choice>
  </mc:AlternateContent>
  <xr:revisionPtr revIDLastSave="0" documentId="13_ncr:1_{E21CC323-EC9D-4A21-BF68-36B373E7B206}" xr6:coauthVersionLast="44" xr6:coauthVersionMax="44" xr10:uidLastSave="{00000000-0000-0000-0000-000000000000}"/>
  <bookViews>
    <workbookView xWindow="28692" yWindow="-6096" windowWidth="29016" windowHeight="15816" xr2:uid="{00000000-000D-0000-FFFF-FFFF00000000}"/>
  </bookViews>
  <sheets>
    <sheet name="Tiltaksberegning" sheetId="4" r:id="rId1"/>
    <sheet name="Metode og bakgrunnsdata" sheetId="9" r:id="rId2"/>
    <sheet name="Versjonslogg" sheetId="11" r:id="rId3"/>
    <sheet name="Skjult" sheetId="10" state="hidden" r:id="rId4"/>
  </sheets>
  <definedNames>
    <definedName name="_xlnm._FilterDatabase" localSheetId="1" hidden="1">'Metode og bakgrunnsdata'!$C$10:$L$94</definedName>
    <definedName name="AntallKjøretøyEtter">Tiltaksberegning!$L$38</definedName>
    <definedName name="AntallKjøretøyFør">Tiltaksberegning!$L$27</definedName>
    <definedName name="DRIVSTOFF_Personbil">Skjult!$H$8:$H$14</definedName>
    <definedName name="DRIVSTOFF_Varebil">Skjult!$J$8:$J$13</definedName>
    <definedName name="DrivstoffEtter">Tiltaksberegning!$L$33</definedName>
    <definedName name="DrivstoffFør">Tiltaksberegning!$L$22</definedName>
    <definedName name="EuroklasseEtter">Tiltaksberegning!$L$35</definedName>
    <definedName name="EuroklasseFør">Tiltaksberegning!$L$24</definedName>
    <definedName name="Gruppe_1">Skjult!$H$8:$H$15</definedName>
    <definedName name="Gruppe_2">Skjult!$J$8:$J$14</definedName>
    <definedName name="Gruppe_3">Skjult!$P$8:$P$11</definedName>
    <definedName name="Gruppe_4">Skjult!$Q$8:$Q$11</definedName>
    <definedName name="Gruppe_5">Skjult!$R$8</definedName>
    <definedName name="KjørelengdePerKjøretøyEtter">Tiltaksberegning!$L$39</definedName>
    <definedName name="KjørelengdePerKjøretøyFør">Tiltaksberegning!$L$28</definedName>
    <definedName name="KJØRETØY">Skjult!$C$7:$E$9</definedName>
    <definedName name="KJØRETØY_Kjøretøy">Skjult!$C$8:$C$9</definedName>
    <definedName name="KJØRETØYDRIVSTOFF">Skjult!$L$6:$M$19</definedName>
    <definedName name="KjøretøyEtter">Tiltaksberegning!$L$32</definedName>
    <definedName name="KjøretøyFør">Tiltaksberegning!$L$21</definedName>
    <definedName name="KjøretøyOgDrivstoffFør">Tiltaksberegning!$L$21</definedName>
    <definedName name="Personbil__bensin">Skjult!$M$8</definedName>
    <definedName name="Personbil__diesel">Skjult!$M$7</definedName>
    <definedName name="Personbil__el_hydrogen">Skjult!$M$18</definedName>
    <definedName name="Personbil__hybrid">Skjult!$M$9</definedName>
    <definedName name="Personbil__LPG">Skjult!$M$16</definedName>
    <definedName name="Personbil__snitt_bensin_og_diesel">Skjult!$M$17</definedName>
    <definedName name="StørrelsesklasseEtter">Tiltaksberegning!$L$34</definedName>
    <definedName name="StørrelsesklasseFør">Tiltaksberegning!$L$23</definedName>
    <definedName name="Tiltakets_effekt_reduksjon_av_utslipp">Tiltaksberegning!$G$48</definedName>
    <definedName name="Utslipp_dersom_tiltaket_gjennomføres">Tiltaksberegning!$G$47</definedName>
    <definedName name="Utslipp_uten_tiltaket">Tiltaksberegning!$G$46</definedName>
    <definedName name="UTSLIPPSFAKTORER">'Metode og bakgrunnsdata'!$C$10:$L$94</definedName>
    <definedName name="UTSLIPPSFAKTORER_Kategori2">'Metode og bakgrunnsdata'!$D$11:$D$94</definedName>
    <definedName name="UTSLIPPSFAKTORER_Kategori3">'Metode og bakgrunnsdata'!$E$11:$E$94</definedName>
    <definedName name="UTSLIPPSFAKTORER_Kjøretøy">'Metode og bakgrunnsdata'!$F$11:$F$94</definedName>
    <definedName name="UtslippsfaktorEtter">Tiltaksberegning!$L$36</definedName>
    <definedName name="UtslippsfaktorFør">Tiltaksberegning!$L$25</definedName>
    <definedName name="Varebil__bensin">Skjult!$M$12</definedName>
    <definedName name="Varebil__diesel">Skjult!$M$11</definedName>
    <definedName name="Varebil__el_hydrogen">Skjult!$M$19</definedName>
    <definedName name="Varebil__hybrid">Skjult!$M$13</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K94" i="9" l="1"/>
  <c r="C94" i="9"/>
  <c r="D94" i="9"/>
  <c r="E94" i="9"/>
  <c r="L94" i="9"/>
  <c r="K12" i="9"/>
  <c r="L12" i="9"/>
  <c r="C11" i="9"/>
  <c r="C12" i="9"/>
  <c r="C13" i="9"/>
  <c r="C14" i="9"/>
  <c r="C15" i="9"/>
  <c r="C16" i="9"/>
  <c r="D11" i="9"/>
  <c r="E11" i="9"/>
  <c r="K11" i="9"/>
  <c r="L11" i="9"/>
  <c r="D12" i="9"/>
  <c r="E12" i="9"/>
  <c r="D13" i="9"/>
  <c r="E13" i="9"/>
  <c r="K13" i="9"/>
  <c r="L13" i="9"/>
  <c r="D14" i="9"/>
  <c r="E14" i="9"/>
  <c r="K14" i="9"/>
  <c r="L14" i="9"/>
  <c r="D15" i="9"/>
  <c r="E15" i="9"/>
  <c r="K15" i="9"/>
  <c r="L15" i="9"/>
  <c r="D16" i="9"/>
  <c r="E16" i="9"/>
  <c r="K16" i="9"/>
  <c r="L16" i="9"/>
  <c r="C17" i="9"/>
  <c r="D17" i="9"/>
  <c r="E17" i="9"/>
  <c r="K17" i="9"/>
  <c r="L17" i="9"/>
  <c r="C18" i="9"/>
  <c r="D18" i="9"/>
  <c r="E18" i="9"/>
  <c r="K18" i="9"/>
  <c r="L18" i="9"/>
  <c r="C19" i="9"/>
  <c r="D19" i="9"/>
  <c r="E19" i="9"/>
  <c r="K19" i="9"/>
  <c r="L19" i="9"/>
  <c r="C20" i="9"/>
  <c r="D20" i="9"/>
  <c r="E20" i="9"/>
  <c r="K20" i="9"/>
  <c r="L20" i="9"/>
  <c r="C21" i="9"/>
  <c r="D21" i="9"/>
  <c r="E21" i="9"/>
  <c r="K21" i="9"/>
  <c r="L21" i="9"/>
  <c r="C22" i="9"/>
  <c r="D22" i="9"/>
  <c r="E22" i="9"/>
  <c r="K22" i="9"/>
  <c r="L22" i="9"/>
  <c r="C23" i="9"/>
  <c r="D23" i="9"/>
  <c r="E23" i="9"/>
  <c r="K23" i="9"/>
  <c r="L23" i="9"/>
  <c r="C24" i="9"/>
  <c r="D24" i="9"/>
  <c r="E24" i="9"/>
  <c r="K24" i="9"/>
  <c r="L24" i="9"/>
  <c r="C25" i="9"/>
  <c r="D25" i="9"/>
  <c r="E25" i="9"/>
  <c r="K25" i="9"/>
  <c r="L25" i="9"/>
  <c r="C26" i="9"/>
  <c r="D26" i="9"/>
  <c r="E26" i="9"/>
  <c r="K26" i="9"/>
  <c r="L26" i="9"/>
  <c r="C27" i="9"/>
  <c r="D27" i="9"/>
  <c r="E27" i="9"/>
  <c r="K27" i="9"/>
  <c r="L27" i="9"/>
  <c r="C28" i="9"/>
  <c r="D28" i="9"/>
  <c r="E28" i="9"/>
  <c r="K28" i="9"/>
  <c r="L28" i="9"/>
  <c r="C29" i="9"/>
  <c r="D29" i="9"/>
  <c r="E29" i="9"/>
  <c r="K29" i="9"/>
  <c r="L29" i="9"/>
  <c r="C30" i="9"/>
  <c r="D30" i="9"/>
  <c r="E30" i="9"/>
  <c r="K30" i="9"/>
  <c r="L30" i="9"/>
  <c r="C31" i="9"/>
  <c r="D31" i="9"/>
  <c r="E31" i="9"/>
  <c r="K31" i="9"/>
  <c r="L31" i="9"/>
  <c r="C32" i="9"/>
  <c r="D32" i="9"/>
  <c r="E32" i="9"/>
  <c r="K32" i="9"/>
  <c r="L32" i="9"/>
  <c r="C33" i="9"/>
  <c r="D33" i="9"/>
  <c r="E33" i="9"/>
  <c r="K33" i="9"/>
  <c r="L33" i="9"/>
  <c r="C34" i="9"/>
  <c r="D34" i="9"/>
  <c r="E34" i="9"/>
  <c r="K34" i="9"/>
  <c r="L34" i="9"/>
  <c r="C35" i="9"/>
  <c r="D35" i="9"/>
  <c r="E35" i="9"/>
  <c r="K35" i="9"/>
  <c r="L35" i="9"/>
  <c r="C36" i="9"/>
  <c r="D36" i="9"/>
  <c r="E36" i="9"/>
  <c r="K36" i="9"/>
  <c r="L36" i="9"/>
  <c r="C37" i="9"/>
  <c r="D37" i="9"/>
  <c r="E37" i="9"/>
  <c r="K37" i="9"/>
  <c r="L37" i="9"/>
  <c r="C38" i="9"/>
  <c r="D38" i="9"/>
  <c r="E38" i="9"/>
  <c r="K38" i="9"/>
  <c r="L38" i="9"/>
  <c r="C39" i="9"/>
  <c r="D39" i="9"/>
  <c r="E39" i="9"/>
  <c r="K39" i="9"/>
  <c r="L39" i="9"/>
  <c r="C40" i="9"/>
  <c r="D40" i="9"/>
  <c r="E40" i="9"/>
  <c r="K40" i="9"/>
  <c r="L40" i="9"/>
  <c r="C41" i="9"/>
  <c r="D41" i="9"/>
  <c r="E41" i="9"/>
  <c r="K41" i="9"/>
  <c r="L41" i="9"/>
  <c r="C42" i="9"/>
  <c r="D42" i="9"/>
  <c r="E42" i="9"/>
  <c r="K42" i="9"/>
  <c r="L42" i="9"/>
  <c r="C43" i="9"/>
  <c r="D43" i="9"/>
  <c r="E43" i="9"/>
  <c r="K43" i="9"/>
  <c r="L43" i="9"/>
  <c r="C44" i="9"/>
  <c r="D44" i="9"/>
  <c r="E44" i="9"/>
  <c r="K44" i="9"/>
  <c r="L44" i="9"/>
  <c r="C45" i="9"/>
  <c r="D45" i="9"/>
  <c r="E45" i="9"/>
  <c r="K45" i="9"/>
  <c r="L45" i="9"/>
  <c r="C46" i="9"/>
  <c r="D46" i="9"/>
  <c r="E46" i="9"/>
  <c r="K46" i="9"/>
  <c r="L46" i="9"/>
  <c r="C47" i="9"/>
  <c r="D47" i="9"/>
  <c r="E47" i="9"/>
  <c r="K47" i="9"/>
  <c r="L47" i="9"/>
  <c r="C48" i="9"/>
  <c r="D48" i="9"/>
  <c r="E48" i="9"/>
  <c r="K48" i="9"/>
  <c r="L48" i="9"/>
  <c r="C49" i="9"/>
  <c r="D49" i="9"/>
  <c r="E49" i="9"/>
  <c r="K49" i="9"/>
  <c r="L49" i="9"/>
  <c r="C50" i="9"/>
  <c r="D50" i="9"/>
  <c r="E50" i="9"/>
  <c r="K50" i="9"/>
  <c r="L50" i="9"/>
  <c r="C51" i="9"/>
  <c r="D51" i="9"/>
  <c r="E51" i="9"/>
  <c r="K51" i="9"/>
  <c r="L51" i="9"/>
  <c r="C52" i="9"/>
  <c r="D52" i="9"/>
  <c r="E52" i="9"/>
  <c r="K52" i="9"/>
  <c r="L52" i="9"/>
  <c r="C53" i="9"/>
  <c r="D53" i="9"/>
  <c r="E53" i="9"/>
  <c r="K53" i="9"/>
  <c r="L53" i="9"/>
  <c r="C54" i="9"/>
  <c r="D54" i="9"/>
  <c r="E54" i="9"/>
  <c r="K54" i="9"/>
  <c r="L54" i="9"/>
  <c r="C55" i="9"/>
  <c r="D55" i="9"/>
  <c r="E55" i="9"/>
  <c r="K55" i="9"/>
  <c r="L55" i="9"/>
  <c r="C56" i="9"/>
  <c r="D56" i="9"/>
  <c r="E56" i="9"/>
  <c r="K56" i="9"/>
  <c r="L56" i="9"/>
  <c r="C57" i="9"/>
  <c r="D57" i="9"/>
  <c r="E57" i="9"/>
  <c r="K57" i="9"/>
  <c r="L57" i="9"/>
  <c r="C58" i="9"/>
  <c r="D58" i="9"/>
  <c r="E58" i="9"/>
  <c r="K58" i="9"/>
  <c r="L58" i="9"/>
  <c r="C59" i="9"/>
  <c r="D59" i="9"/>
  <c r="E59" i="9"/>
  <c r="K59" i="9"/>
  <c r="L59" i="9"/>
  <c r="C60" i="9"/>
  <c r="D60" i="9"/>
  <c r="E60" i="9"/>
  <c r="K60" i="9"/>
  <c r="L60" i="9"/>
  <c r="C61" i="9"/>
  <c r="D61" i="9"/>
  <c r="E61" i="9"/>
  <c r="K61" i="9"/>
  <c r="L61" i="9"/>
  <c r="C62" i="9"/>
  <c r="D62" i="9"/>
  <c r="E62" i="9"/>
  <c r="K62" i="9"/>
  <c r="L62" i="9"/>
  <c r="C63" i="9"/>
  <c r="D63" i="9"/>
  <c r="E63" i="9"/>
  <c r="K63" i="9"/>
  <c r="L63" i="9"/>
  <c r="C64" i="9"/>
  <c r="D64" i="9"/>
  <c r="E64" i="9"/>
  <c r="K64" i="9"/>
  <c r="L64" i="9"/>
  <c r="C65" i="9"/>
  <c r="D65" i="9"/>
  <c r="E65" i="9"/>
  <c r="K65" i="9"/>
  <c r="L65" i="9"/>
  <c r="C66" i="9"/>
  <c r="D66" i="9"/>
  <c r="E66" i="9"/>
  <c r="K66" i="9"/>
  <c r="L66" i="9"/>
  <c r="C67" i="9"/>
  <c r="D67" i="9"/>
  <c r="E67" i="9"/>
  <c r="K67" i="9"/>
  <c r="L67" i="9"/>
  <c r="C68" i="9"/>
  <c r="D68" i="9"/>
  <c r="E68" i="9"/>
  <c r="K68" i="9"/>
  <c r="L68" i="9"/>
  <c r="C69" i="9"/>
  <c r="D69" i="9"/>
  <c r="E69" i="9"/>
  <c r="K69" i="9"/>
  <c r="L69" i="9"/>
  <c r="C70" i="9"/>
  <c r="D70" i="9"/>
  <c r="E70" i="9"/>
  <c r="K70" i="9"/>
  <c r="L70" i="9"/>
  <c r="C71" i="9"/>
  <c r="D71" i="9"/>
  <c r="E71" i="9"/>
  <c r="K71" i="9"/>
  <c r="L71" i="9"/>
  <c r="C72" i="9"/>
  <c r="D72" i="9"/>
  <c r="E72" i="9"/>
  <c r="K72" i="9"/>
  <c r="L72" i="9"/>
  <c r="C73" i="9"/>
  <c r="D73" i="9"/>
  <c r="E73" i="9"/>
  <c r="K73" i="9"/>
  <c r="L73" i="9"/>
  <c r="C74" i="9"/>
  <c r="D74" i="9"/>
  <c r="E74" i="9"/>
  <c r="K74" i="9"/>
  <c r="L74" i="9"/>
  <c r="C75" i="9"/>
  <c r="D75" i="9"/>
  <c r="E75" i="9"/>
  <c r="K75" i="9"/>
  <c r="L75" i="9"/>
  <c r="C76" i="9"/>
  <c r="D76" i="9"/>
  <c r="E76" i="9"/>
  <c r="K76" i="9"/>
  <c r="L76" i="9"/>
  <c r="C77" i="9"/>
  <c r="D77" i="9"/>
  <c r="E77" i="9"/>
  <c r="K77" i="9"/>
  <c r="L77" i="9"/>
  <c r="C78" i="9"/>
  <c r="D78" i="9"/>
  <c r="E78" i="9"/>
  <c r="K78" i="9"/>
  <c r="L78" i="9"/>
  <c r="C79" i="9"/>
  <c r="D79" i="9"/>
  <c r="E79" i="9"/>
  <c r="K79" i="9"/>
  <c r="L79" i="9"/>
  <c r="C80" i="9"/>
  <c r="D80" i="9"/>
  <c r="E80" i="9"/>
  <c r="K80" i="9"/>
  <c r="L80" i="9"/>
  <c r="C81" i="9"/>
  <c r="D81" i="9"/>
  <c r="E81" i="9"/>
  <c r="K81" i="9"/>
  <c r="L81" i="9"/>
  <c r="C82" i="9"/>
  <c r="D82" i="9"/>
  <c r="E82" i="9"/>
  <c r="K82" i="9"/>
  <c r="L82" i="9"/>
  <c r="C83" i="9"/>
  <c r="D83" i="9"/>
  <c r="E83" i="9"/>
  <c r="K83" i="9"/>
  <c r="L83" i="9"/>
  <c r="C84" i="9"/>
  <c r="D84" i="9"/>
  <c r="E84" i="9"/>
  <c r="K84" i="9"/>
  <c r="L84" i="9"/>
  <c r="C85" i="9"/>
  <c r="D85" i="9"/>
  <c r="E85" i="9"/>
  <c r="K85" i="9"/>
  <c r="L85" i="9"/>
  <c r="C86" i="9"/>
  <c r="D86" i="9"/>
  <c r="E86" i="9"/>
  <c r="K86" i="9"/>
  <c r="L86" i="9"/>
  <c r="C87" i="9"/>
  <c r="D87" i="9"/>
  <c r="E87" i="9"/>
  <c r="K87" i="9"/>
  <c r="L87" i="9"/>
  <c r="C88" i="9"/>
  <c r="D88" i="9"/>
  <c r="E88" i="9"/>
  <c r="K88" i="9"/>
  <c r="L88" i="9"/>
  <c r="C89" i="9"/>
  <c r="D89" i="9"/>
  <c r="E89" i="9"/>
  <c r="K89" i="9"/>
  <c r="L89" i="9"/>
  <c r="C90" i="9"/>
  <c r="D90" i="9"/>
  <c r="E90" i="9"/>
  <c r="K90" i="9"/>
  <c r="L90" i="9"/>
  <c r="C91" i="9"/>
  <c r="D91" i="9"/>
  <c r="E91" i="9"/>
  <c r="K91" i="9"/>
  <c r="L91" i="9"/>
  <c r="C92" i="9"/>
  <c r="D92" i="9"/>
  <c r="E92" i="9"/>
  <c r="K92" i="9"/>
  <c r="L92" i="9"/>
  <c r="C93" i="9"/>
  <c r="D93" i="9"/>
  <c r="E93" i="9"/>
  <c r="K93" i="9"/>
  <c r="L93" i="9"/>
  <c r="L36" i="4"/>
  <c r="G47" i="4"/>
  <c r="L26" i="4"/>
  <c r="L25" i="4"/>
  <c r="G46" i="4"/>
  <c r="L37" i="4"/>
  <c r="L40" i="4"/>
  <c r="L29" i="4"/>
  <c r="G48" i="4"/>
</calcChain>
</file>

<file path=xl/sharedStrings.xml><?xml version="1.0" encoding="utf-8"?>
<sst xmlns="http://schemas.openxmlformats.org/spreadsheetml/2006/main" count="544" uniqueCount="174">
  <si>
    <t>Tiltak:</t>
  </si>
  <si>
    <t>Tiltaksbeskrivelse</t>
  </si>
  <si>
    <t>Veiledning</t>
  </si>
  <si>
    <t>Inngangsdata for beregning</t>
  </si>
  <si>
    <t>Utslipp dersom tiltaket gjennomføres</t>
  </si>
  <si>
    <t>Utslippskilde:</t>
  </si>
  <si>
    <t>Verifisering av effekt</t>
  </si>
  <si>
    <t>Sist oppdatert:</t>
  </si>
  <si>
    <t>Nedlastingsdato:</t>
  </si>
  <si>
    <t>Utfyllingsdato:</t>
  </si>
  <si>
    <t>Utfylt av:</t>
  </si>
  <si>
    <t xml:space="preserve">Utslipp uten tiltaket </t>
  </si>
  <si>
    <t>Dagens kjøretøy</t>
  </si>
  <si>
    <r>
      <t>Utslippsfaktor til kjøretøyene basert på valgene over</t>
    </r>
    <r>
      <rPr>
        <sz val="11"/>
        <color theme="1"/>
        <rFont val="Calibri"/>
        <family val="2"/>
        <scheme val="minor"/>
      </rPr>
      <t>:</t>
    </r>
  </si>
  <si>
    <t>Fremtidig kjøretøy etter tiltaket</t>
  </si>
  <si>
    <t>Kjøretøy</t>
  </si>
  <si>
    <t>Drivstoff</t>
  </si>
  <si>
    <t>Personbil</t>
  </si>
  <si>
    <t>Varebil</t>
  </si>
  <si>
    <t xml:space="preserve">Notater:
</t>
  </si>
  <si>
    <t>KJØRETØY</t>
  </si>
  <si>
    <t>Datavalideringsformler, før tiltak</t>
  </si>
  <si>
    <t>snitt bensin og diesel</t>
  </si>
  <si>
    <t>gass (LPG)</t>
  </si>
  <si>
    <t>Utslippsfaktor, før tiltak</t>
  </si>
  <si>
    <t>Datavalideringsformler, etter tiltak</t>
  </si>
  <si>
    <t>KjøretøyFør</t>
  </si>
  <si>
    <t>DrivstoffFør</t>
  </si>
  <si>
    <t>EuroklasseFør</t>
  </si>
  <si>
    <t>EuroklasseFør dekomponert:</t>
  </si>
  <si>
    <t>UtslippsfaktorFør</t>
  </si>
  <si>
    <t>KjøretøyEtter</t>
  </si>
  <si>
    <t>DrivstoffEtter</t>
  </si>
  <si>
    <t>EuroklasseEtter</t>
  </si>
  <si>
    <t>EuroklasseEtter dekomponert:</t>
  </si>
  <si>
    <t>Utslippsfaktor, etter tiltak</t>
  </si>
  <si>
    <t>UtslippsfaktorEtter</t>
  </si>
  <si>
    <t>kjøretøy</t>
  </si>
  <si>
    <t>km per kjøretøy</t>
  </si>
  <si>
    <t>UTSLIPPSFAKTORER</t>
  </si>
  <si>
    <t>el/hydrogen</t>
  </si>
  <si>
    <t>EURO III (1996-1999)</t>
  </si>
  <si>
    <t>EURO IV (2000-2004)</t>
  </si>
  <si>
    <t>EURO II (1992-1995)</t>
  </si>
  <si>
    <t>EURO V (2005-2013)</t>
  </si>
  <si>
    <t>EURO VI (2014-DD)</t>
  </si>
  <si>
    <t>EURO 2 (1998-2000)</t>
  </si>
  <si>
    <t>EURO 3 (2001-2006)</t>
  </si>
  <si>
    <t>EURO 4 (2007-2010)</t>
  </si>
  <si>
    <t>EURO 5 (2011-2013)</t>
  </si>
  <si>
    <t>EURO 6 (2014-DD)</t>
  </si>
  <si>
    <t>ikke valgt/ikke tilgjengelig</t>
  </si>
  <si>
    <t>Årlig kjørelengde før tiltak, SUM:</t>
  </si>
  <si>
    <t>Årlig kjørelengde etter tiltak, SUM:</t>
  </si>
  <si>
    <t xml:space="preserve">km  </t>
  </si>
  <si>
    <t xml:space="preserve">km   </t>
  </si>
  <si>
    <t>Kategori</t>
  </si>
  <si>
    <t>Kategori2</t>
  </si>
  <si>
    <t>Euroklasse (alder)</t>
  </si>
  <si>
    <r>
      <t>g CO</t>
    </r>
    <r>
      <rPr>
        <vertAlign val="subscript"/>
        <sz val="11"/>
        <color theme="1"/>
        <rFont val="Calibri"/>
        <family val="2"/>
        <scheme val="minor"/>
      </rPr>
      <t>2</t>
    </r>
    <r>
      <rPr>
        <sz val="11"/>
        <color theme="1"/>
        <rFont val="Calibri"/>
        <family val="2"/>
        <scheme val="minor"/>
      </rPr>
      <t>-ekvivalenter/km</t>
    </r>
  </si>
  <si>
    <t>Effekt av tiltaket over tid</t>
  </si>
  <si>
    <r>
      <t>Klimagasser i alt (tonn CO</t>
    </r>
    <r>
      <rPr>
        <vertAlign val="subscript"/>
        <sz val="11"/>
        <color theme="1"/>
        <rFont val="Calibri"/>
        <family val="2"/>
        <scheme val="minor"/>
      </rPr>
      <t>2</t>
    </r>
    <r>
      <rPr>
        <sz val="11"/>
        <color theme="1"/>
        <rFont val="Calibri"/>
        <family val="2"/>
        <scheme val="minor"/>
      </rPr>
      <t>-ekv.)</t>
    </r>
  </si>
  <si>
    <r>
      <t xml:space="preserve">1 </t>
    </r>
    <r>
      <rPr>
        <b/>
        <sz val="11"/>
        <color theme="1"/>
        <rFont val="Calibri"/>
        <family val="2"/>
        <scheme val="minor"/>
      </rPr>
      <t xml:space="preserve">Velg </t>
    </r>
    <r>
      <rPr>
        <sz val="11"/>
        <color theme="1"/>
        <rFont val="Calibri"/>
        <family val="2"/>
        <scheme val="minor"/>
      </rPr>
      <t>type kjøretøy før tiltak:</t>
    </r>
  </si>
  <si>
    <r>
      <t xml:space="preserve">2 </t>
    </r>
    <r>
      <rPr>
        <b/>
        <sz val="11"/>
        <color theme="1"/>
        <rFont val="Calibri"/>
        <family val="2"/>
        <scheme val="minor"/>
      </rPr>
      <t>Velg</t>
    </r>
    <r>
      <rPr>
        <sz val="11"/>
        <color theme="1"/>
        <rFont val="Calibri"/>
        <family val="2"/>
        <scheme val="minor"/>
      </rPr>
      <t xml:space="preserve"> type drivstoff som benyttes på kjøretøy før tiltak:</t>
    </r>
  </si>
  <si>
    <r>
      <t>3</t>
    </r>
    <r>
      <rPr>
        <b/>
        <sz val="11"/>
        <color theme="1"/>
        <rFont val="Calibri"/>
        <family val="2"/>
        <scheme val="minor"/>
      </rPr>
      <t xml:space="preserve"> Velg</t>
    </r>
    <r>
      <rPr>
        <sz val="11"/>
        <color theme="1"/>
        <rFont val="Calibri"/>
        <family val="2"/>
        <scheme val="minor"/>
      </rPr>
      <t xml:space="preserve"> Euroklasse til kjøretøy før tiltak (årsklasser for ulike euroklasser vises i parentes):</t>
    </r>
  </si>
  <si>
    <r>
      <t xml:space="preserve">4 </t>
    </r>
    <r>
      <rPr>
        <b/>
        <sz val="11"/>
        <color theme="1"/>
        <rFont val="Calibri"/>
        <family val="2"/>
        <scheme val="minor"/>
      </rPr>
      <t>Fyll inn</t>
    </r>
    <r>
      <rPr>
        <sz val="11"/>
        <color theme="1"/>
        <rFont val="Calibri"/>
        <family val="2"/>
        <scheme val="minor"/>
      </rPr>
      <t xml:space="preserve"> antall kjøretøy før tiltak:</t>
    </r>
  </si>
  <si>
    <r>
      <t xml:space="preserve">5 </t>
    </r>
    <r>
      <rPr>
        <b/>
        <sz val="11"/>
        <color theme="1"/>
        <rFont val="Calibri"/>
        <family val="2"/>
        <scheme val="minor"/>
      </rPr>
      <t>Fyll inn</t>
    </r>
    <r>
      <rPr>
        <sz val="11"/>
        <color theme="1"/>
        <rFont val="Calibri"/>
        <family val="2"/>
        <scheme val="minor"/>
      </rPr>
      <t xml:space="preserve"> årlig kjørelengde per kjøretøy før tiltak:</t>
    </r>
  </si>
  <si>
    <r>
      <t xml:space="preserve">6 </t>
    </r>
    <r>
      <rPr>
        <b/>
        <sz val="11"/>
        <color theme="1"/>
        <rFont val="Calibri"/>
        <family val="2"/>
        <scheme val="minor"/>
      </rPr>
      <t>Velg</t>
    </r>
    <r>
      <rPr>
        <sz val="11"/>
        <color theme="1"/>
        <rFont val="Calibri"/>
        <family val="2"/>
        <scheme val="minor"/>
      </rPr>
      <t xml:space="preserve"> type kjøretøy etter tiltak:</t>
    </r>
  </si>
  <si>
    <r>
      <t xml:space="preserve">7 </t>
    </r>
    <r>
      <rPr>
        <b/>
        <sz val="11"/>
        <color theme="1"/>
        <rFont val="Calibri"/>
        <family val="2"/>
        <scheme val="minor"/>
      </rPr>
      <t>Velg</t>
    </r>
    <r>
      <rPr>
        <sz val="11"/>
        <color theme="1"/>
        <rFont val="Calibri"/>
        <family val="2"/>
        <scheme val="minor"/>
      </rPr>
      <t xml:space="preserve"> type drivstoff som benyttes på kjøretøy etter tiltak:</t>
    </r>
  </si>
  <si>
    <r>
      <t xml:space="preserve">Merknad: dersom </t>
    </r>
    <r>
      <rPr>
        <i/>
        <sz val="10"/>
        <color theme="1"/>
        <rFont val="Calibri"/>
        <family val="2"/>
        <scheme val="minor"/>
      </rPr>
      <t xml:space="preserve">positivt </t>
    </r>
    <r>
      <rPr>
        <sz val="10"/>
        <color theme="1"/>
        <rFont val="Calibri"/>
        <family val="2"/>
        <scheme val="minor"/>
      </rPr>
      <t xml:space="preserve">tall vil tiltaket medføre en utslippsreduksjon. </t>
    </r>
  </si>
  <si>
    <t>METODEBESKRIVELSE</t>
  </si>
  <si>
    <t>REFERANSER</t>
  </si>
  <si>
    <t>KOLONNE SOM SKAL SKJULES</t>
  </si>
  <si>
    <t>KJØRETØY_Kjøretøy</t>
  </si>
  <si>
    <t>Gruppetilhørighet</t>
  </si>
  <si>
    <t>Skjult_Tabell 1 (KJØRETØY)</t>
  </si>
  <si>
    <t>Skjult_Tabell 2</t>
  </si>
  <si>
    <r>
      <t xml:space="preserve">Forklaring til arkfane </t>
    </r>
    <r>
      <rPr>
        <b/>
        <i/>
        <sz val="18"/>
        <color theme="1"/>
        <rFont val="Calibri"/>
        <family val="2"/>
        <scheme val="minor"/>
      </rPr>
      <t>Tiltaksberegning</t>
    </r>
  </si>
  <si>
    <t>Gruppe_1</t>
  </si>
  <si>
    <t>Gruppe_2</t>
  </si>
  <si>
    <t>Disse listene har definerte navn. Dersom listene endres/utvides må man oppdatere området navnsettingen refererer til under Formler &gt; Navnebehandling.</t>
  </si>
  <si>
    <t>Dette gjelder også tabellen med utslippsfaktorer under Bakgrunnsdata.</t>
  </si>
  <si>
    <t>Celler for inndata og utdata i selve Tiltaksberegningen er også navngitt.</t>
  </si>
  <si>
    <t>Lister og tabeller er navngitt med CAPS LOCK.</t>
  </si>
  <si>
    <t>Enkeltceller er navngitt med normal skrift (ikke CAPS LOCK).</t>
  </si>
  <si>
    <r>
      <rPr>
        <b/>
        <sz val="11"/>
        <rFont val="Calibri"/>
        <family val="2"/>
        <scheme val="minor"/>
      </rPr>
      <t>Inngangsdata for beregninger - Nedtrekksmenyer</t>
    </r>
    <r>
      <rPr>
        <sz val="11"/>
        <rFont val="Calibri"/>
        <family val="2"/>
        <scheme val="minor"/>
      </rPr>
      <t xml:space="preserve">
Bruker velger type kjøretøy, drivstoff og Euroklasse fra nedtrekksmenyer.
Kjøretøy hentes fra tabellen KJØRETØY under. 
Hvilke drivstoff som vises i neste nedtrekksmeny avhenger av kjøretøyets gruppetilhørighet og hentes fra tabell med grupper (GRUPPE_1, GRUPPE_2 etc.)
Euroklasser hentes fra tabellen UTSLIPPSFAKTORER i arkfane Bakgrunnsdata. 
Alle formler er vist under.
For at FINN.RAD-funksjonen for innhenting av euroklasse og riktig utslippsfaktor skal fungere på tabellen UTSLIPPSFAKTORER i arkfane Metode og bakgrunnsdata, er det lagt inn to kolonner før tabellen som skjules for brukeren. </t>
    </r>
  </si>
  <si>
    <t>=KJØRETØY_Kjøretøy</t>
  </si>
  <si>
    <r>
      <rPr>
        <i/>
        <sz val="10"/>
        <color theme="1"/>
        <rFont val="Calibri"/>
        <family val="2"/>
        <scheme val="minor"/>
      </rPr>
      <t>Negativt</t>
    </r>
    <r>
      <rPr>
        <sz val="10"/>
        <color theme="1"/>
        <rFont val="Calibri"/>
        <family val="2"/>
        <scheme val="minor"/>
      </rPr>
      <t xml:space="preserve"> tall betyr økning i utslipp. Negative tall er merket rødt</t>
    </r>
  </si>
  <si>
    <t>Vil tiltaket fanges opp i klimagasstatistikken for kommuner?</t>
  </si>
  <si>
    <t>Gruppe_3</t>
  </si>
  <si>
    <t>Gruppe_4</t>
  </si>
  <si>
    <t>Person og varebil - teknologi og kjørelengdetiltak</t>
  </si>
  <si>
    <t>Størrelse</t>
  </si>
  <si>
    <r>
      <t xml:space="preserve">9 </t>
    </r>
    <r>
      <rPr>
        <b/>
        <sz val="11"/>
        <color theme="1"/>
        <rFont val="Calibri"/>
        <family val="2"/>
        <scheme val="minor"/>
      </rPr>
      <t>Velg</t>
    </r>
    <r>
      <rPr>
        <sz val="11"/>
        <color theme="1"/>
        <rFont val="Calibri"/>
        <family val="2"/>
        <scheme val="minor"/>
      </rPr>
      <t xml:space="preserve"> Euroklasse til kjøretøy etter tiltak (årsklasser for ulike euroklasser vises i parentes):</t>
    </r>
  </si>
  <si>
    <r>
      <t xml:space="preserve">10 </t>
    </r>
    <r>
      <rPr>
        <b/>
        <sz val="11"/>
        <color theme="1"/>
        <rFont val="Calibri"/>
        <family val="2"/>
        <scheme val="minor"/>
      </rPr>
      <t>Fyll inn</t>
    </r>
    <r>
      <rPr>
        <sz val="11"/>
        <color theme="1"/>
        <rFont val="Calibri"/>
        <family val="2"/>
        <scheme val="minor"/>
      </rPr>
      <t xml:space="preserve"> antall kjøretøy etter tiltak:</t>
    </r>
  </si>
  <si>
    <r>
      <t xml:space="preserve">11 </t>
    </r>
    <r>
      <rPr>
        <b/>
        <sz val="11"/>
        <color theme="1"/>
        <rFont val="Calibri"/>
        <family val="2"/>
        <scheme val="minor"/>
      </rPr>
      <t xml:space="preserve">Fyll inn </t>
    </r>
    <r>
      <rPr>
        <sz val="11"/>
        <color theme="1"/>
        <rFont val="Calibri"/>
        <family val="2"/>
        <scheme val="minor"/>
      </rPr>
      <t>årlig forventet kjørelengde per kjøretøy etter tiltak:</t>
    </r>
  </si>
  <si>
    <t>Kategori3</t>
  </si>
  <si>
    <t>Egenvekt &lt;1305 kg</t>
  </si>
  <si>
    <t>Egenvekt 1305-1760 kg</t>
  </si>
  <si>
    <t>Egenvekt &gt;= 1760 kg</t>
  </si>
  <si>
    <t>Skjult_Tabell 3</t>
  </si>
  <si>
    <t>Diesel</t>
  </si>
  <si>
    <t>Bensin</t>
  </si>
  <si>
    <t>Gruppe_5</t>
  </si>
  <si>
    <t>KJØRETØYDRIVSTOFF</t>
  </si>
  <si>
    <t>Personbil, diesel</t>
  </si>
  <si>
    <t>Personbil, bensin</t>
  </si>
  <si>
    <t>Varebil, diesel</t>
  </si>
  <si>
    <t>Varebil, bensin</t>
  </si>
  <si>
    <t>Kjøretøy_Drivstoff</t>
  </si>
  <si>
    <t>Gruppetilhørlighet</t>
  </si>
  <si>
    <t>Personbil, snitt bensin og diesel</t>
  </si>
  <si>
    <t>Personbil, el/hydrogen</t>
  </si>
  <si>
    <t>Varebil, el/hydrogen</t>
  </si>
  <si>
    <t>Varebil, snitt bensin og diesel</t>
  </si>
  <si>
    <t>Innblanding av biodrivstoff, prosent</t>
  </si>
  <si>
    <t>Totalprosent</t>
  </si>
  <si>
    <t>Merknad</t>
  </si>
  <si>
    <t>kolonne for biodrivstoffberegninger</t>
  </si>
  <si>
    <t>Innblandingsprosent biodrivstoff for valgt drivstofftype</t>
  </si>
  <si>
    <t>Motorvolum &lt;1,4 liter</t>
  </si>
  <si>
    <t>Motorvolum &gt;=2 liter</t>
  </si>
  <si>
    <t>Motorvolum 1,4-2 liter</t>
  </si>
  <si>
    <r>
      <t xml:space="preserve">3 </t>
    </r>
    <r>
      <rPr>
        <b/>
        <sz val="11"/>
        <rFont val="Calibri"/>
        <family val="2"/>
        <scheme val="minor"/>
      </rPr>
      <t xml:space="preserve">Velg </t>
    </r>
    <r>
      <rPr>
        <sz val="11"/>
        <rFont val="Calibri"/>
        <family val="2"/>
        <scheme val="minor"/>
      </rPr>
      <t>Størrelsesklasse før tiltaket:</t>
    </r>
  </si>
  <si>
    <r>
      <t>8</t>
    </r>
    <r>
      <rPr>
        <b/>
        <sz val="11"/>
        <rFont val="Calibri"/>
        <family val="2"/>
        <scheme val="minor"/>
      </rPr>
      <t xml:space="preserve"> Velg</t>
    </r>
    <r>
      <rPr>
        <sz val="11"/>
        <rFont val="Calibri"/>
        <family val="2"/>
        <scheme val="minor"/>
      </rPr>
      <t xml:space="preserve"> Størrelsesklasse etter tiltaket:</t>
    </r>
  </si>
  <si>
    <t>NA</t>
  </si>
  <si>
    <t>Utslippsfaktor uten av biodrivstoff er tatt hensyn til (g CO2-e/km)</t>
  </si>
  <si>
    <t>Utslippsfaktor (g CO2-e/km)</t>
  </si>
  <si>
    <t>Varebil, hybrid snitt bensin og diesel</t>
  </si>
  <si>
    <t>Personbil, gass (LPG)</t>
  </si>
  <si>
    <t>=VELG(HØYRE(FINN.RAD(KjøretøyFør;KJØRETØY;2;USANN);1);Gruppe_1;Gruppe_2)</t>
  </si>
  <si>
    <t>VELG(HØYRE(FINN.RAD(KjøretøyFør&amp;", "&amp;DrivstoffFør;KJØRETØYDRIVSTOFF;2;USANN);1)-2;Gruppe_3;Gruppe_4;Gruppe_5)</t>
  </si>
  <si>
    <t>StørrelsesklasseFør</t>
  </si>
  <si>
    <t>=FORSKYVNING('Metode og bakgrunnsdata'!I10;SAMMENLIGNE(KjøretøyFør&amp;", "&amp;DrivstoffFør&amp;", "&amp;StørrelsesklasseFør;UTSLIPPSFAKTORER_Kategori2;0);0;ANTALL.HVIS(UTSLIPPSFAKTORER_Kategori2;KjøretøyFør&amp;", "&amp;DrivstoffFør&amp;", "&amp;StørrelsesklasseFør))</t>
  </si>
  <si>
    <t>HVISFEIL(FINN.RAD(KjøretøyFør&amp;", "&amp;DrivstoffFør&amp;", "&amp;StørrelsesklasseFør&amp;", "&amp;EuroklasseFør;UTSLIPPSFAKTORER;9;USANN);"-")</t>
  </si>
  <si>
    <t>HVISFEIL(1-FINN.RAD(KjøretøyFør&amp;", "&amp;DrivstoffFør&amp;", "&amp;StørrelsesklasseFør&amp;", "&amp;EuroklasseFør;UTSLIPPSFAKTORER;9;USANN)/FINN.RAD(KjøretøyFør&amp;", "&amp;DrivstoffFør&amp;", "&amp;StørrelsesklasseFør&amp;", "&amp;EuroklasseFør;UTSLIPPSFAKTORER;8;USANN);0)</t>
  </si>
  <si>
    <t>=VELG(HØYRE(FINN.RAD(KjøretøyEtter;KJØRETØY;2;USANN);1);Gruppe_1;Gruppe_2)</t>
  </si>
  <si>
    <t>VELG(HØYRE(FINN.RAD(KjøretøyEtter&amp;", "&amp;DrivstoffEtter;KJØRETØYDRIVSTOFF;2;USANN);1)-2;Gruppe_3;Gruppe_4;Gruppe_5)</t>
  </si>
  <si>
    <t>StørrelsesklasseEtter</t>
  </si>
  <si>
    <t>=FORSKYVNING('Metode og bakgrunnsdata'!I10;SAMMENLIGNE(KjøretøyEtter&amp;", "&amp;DrivstoffEtter&amp;", "&amp;StørrelsesklasseEtter;UTSLIPPSFAKTORER_Kategori2;0);0;ANTALL.HVIS(UTSLIPPSFAKTORER_Kategori2;KjøretøyEtter&amp;", "&amp;DrivstoffEtter&amp;", "&amp;StørrelsesklasseEtter))</t>
  </si>
  <si>
    <t>=HVISFEIL(FINN.RAD(KjøretøyEtter&amp;", "&amp;DrivstoffEtter&amp;", "&amp;StørrelsesklasseEtter&amp;", "&amp;EuroklasseEtter;UTSLIPPSFAKTORER;9;USANN);"-")</t>
  </si>
  <si>
    <t>HVISFEIL(1-FINN.RAD(KjøretøyEtter&amp;", "&amp;DrivstoffEtter&amp;", "&amp;StørrelsesklasseEtter&amp;", "&amp;EuroklasseEtter;UTSLIPPSFAKTORER;9;USANN)/FINN.RAD(KjøretøyEtter&amp;", "&amp;DrivstoffEtter&amp;", "&amp;StørrelsesklasseEtter&amp;", "&amp;EuroklasseEtter;UTSLIPPSFAKTORER;8;USANN);0)</t>
  </si>
  <si>
    <t>Bio</t>
  </si>
  <si>
    <t>EURO 4 (ca 2007-2010)</t>
  </si>
  <si>
    <t>EURO 5 (ca 2011-2012)</t>
  </si>
  <si>
    <t>EURO 6 (ca 2013-DD)</t>
  </si>
  <si>
    <t>Versjon</t>
  </si>
  <si>
    <t>Dato</t>
  </si>
  <si>
    <t>Beskrivelse</t>
  </si>
  <si>
    <t>Beta</t>
  </si>
  <si>
    <t>Første publisering</t>
  </si>
  <si>
    <t>Oppdatert bioinnblanding i autodiesel og bensin ihht omsetningskrav for 2019</t>
  </si>
  <si>
    <t xml:space="preserve">Effekten av tiltaket vil fanges opp i statistikken, men siden kjøretøyene kan bevege seg utenfor kommunegrensa, vil heller ikke hele utslippsreduksjonen skje i egen kommune. Utslipp fra veitrafikk beregnes ved bruk av en modell, og denne vil ha visse svakheter. Disse er beskrevet på nettside for statistikken. </t>
  </si>
  <si>
    <t>Veitrafikk - Personbil og Veitrafikk - Varebil</t>
  </si>
  <si>
    <r>
      <t>!</t>
    </r>
    <r>
      <rPr>
        <sz val="11"/>
        <color rgb="FF000000"/>
        <rFont val="Calibri"/>
        <family val="2"/>
        <scheme val="minor"/>
      </rPr>
      <t xml:space="preserve"> </t>
    </r>
    <r>
      <rPr>
        <i/>
        <sz val="11"/>
        <color rgb="FF000000"/>
        <rFont val="Calibri"/>
        <family val="2"/>
        <scheme val="minor"/>
      </rPr>
      <t xml:space="preserve">Bruk </t>
    </r>
    <r>
      <rPr>
        <sz val="11"/>
        <color rgb="FF000000"/>
        <rFont val="Calibri"/>
        <family val="2"/>
        <scheme val="minor"/>
      </rPr>
      <t>av elektrisitet har ikke klimagassutslipp. Utslippsfaktoren for elektrisitet er derfor satt til 0. Dette er beskrevet i arkfane "Metode og bakgrunnsdata".</t>
    </r>
  </si>
  <si>
    <t xml:space="preserve">Dette regnearket beregner klimaeffekten av endringer i kjøretøyteknologi for person- og varebiler.
Det kan for eksempel brukes til å beregne klimaeffekten av å oppgradere egen bilpark fra kjøretøy som kjører på fossilt drivstoff til kjøretøy med lav- eller nullutslippsteknologi. 
Regnearket kan også brukes til å beregne effekten av endringer i antall kjørte km før og etter tiltaket, for eksempel dersom kommunen legger opp en mer effektiv kjørerute for hjemmetjenesten.
</t>
  </si>
  <si>
    <t>1 Tiltak rettet mot endring i kjøretøyteknologi: Innsamling av informasjon om mengde innkjøpt drivstoff før og etter tiltak. 
2 Tiltak rettet mot endring i antall km: Lese av kilometerstand for kjøretøyene per måned før og etter tiltak.</t>
  </si>
  <si>
    <t>Grå celler er låste og skal ikke fylles inn. De vil vise informasjon basert på valgene du tar i de gule cellene.</t>
  </si>
  <si>
    <t>Gule celler må fylles inn for å gjennomføre beregningen.</t>
  </si>
  <si>
    <t>Plug-in hybrid diesel</t>
  </si>
  <si>
    <t>Plug-in hybrid bensin</t>
  </si>
  <si>
    <t>Plug-in hybrid snitt bensin og diesel</t>
  </si>
  <si>
    <t>Personbil, Plug-in hybrid diesel</t>
  </si>
  <si>
    <t>Personbil, Plug-in hybrid bensin</t>
  </si>
  <si>
    <t>Personbil, Plug-in hybrid snitt bensin og diesel</t>
  </si>
  <si>
    <r>
      <rPr>
        <sz val="11"/>
        <rFont val="Calibri"/>
        <family val="2"/>
        <scheme val="minor"/>
      </rPr>
      <t xml:space="preserve">Utslippsreduksjonene beregnes etter den generelle formelen: 
</t>
    </r>
    <r>
      <rPr>
        <i/>
        <sz val="11"/>
        <rFont val="Calibri"/>
        <family val="2"/>
        <scheme val="minor"/>
      </rPr>
      <t>Reduksjon i utslipp (g CO2-ekv./år) = 
   Årlig kjørelengde til bilene før tiltaket (km) * utslippsfaktor for opprinnelig kjøretøy- og drivstofftype (g CO2-ekv./km) 
      - Forventet årlig kjørelengde etter tiltaktet (km) * utslippsfaktor for ny kjøretøy- og drivstofftype (g CO2-ekv./km)</t>
    </r>
    <r>
      <rPr>
        <sz val="11"/>
        <rFont val="Calibri"/>
        <family val="2"/>
        <scheme val="minor"/>
      </rPr>
      <t xml:space="preserve">
Utslippsfaktorene er hentet fra HandBook of Emission FActors (HBEFA, www.hbefa.net) og er basert på gjennomsnittlig utslipp fra kjøretøygruppen under gjennomsnittlige norske vei- og trafikkforhold. HBEFA er en internasjonal database med utslippsfaktorer for veitrafikk, med en tilhørende modell for beregning av utslipp fra veitrafikk. Denne modellen benyttes for å beregne de nasjonale veitrafikkutslippene for Norge (Holmengen og Fedoryshyn, 2015). 
Effekten det vil ha dersom veiene i en spesifikk kommune har store lokale variasjoner (hastighet, køkjøring, veikvalitet) fra landsgjennomsnittet, vil ikke fanges opp i faktoren.
Enheten "g CO2-ekvivalenter" sammenveier utslipp av forskjellige klimagasser til den globale oppvarmingseffekten i et hundreårsperspektiv. Dette gjøres med GWP-verdier (Global Warming Potential. I utslippsfaktorene i denne tiltaksberegningen er CO2 (GWP=1), lystgass (N2O, GWP=298) og metan (CH4, GWP=25) inkludert. 
For elektrisitet benyttes utslippsfaktor 0 fordi man kun ser på direkte utslipp ved </t>
    </r>
    <r>
      <rPr>
        <i/>
        <sz val="11"/>
        <rFont val="Calibri"/>
        <family val="2"/>
        <scheme val="minor"/>
      </rPr>
      <t>bruk</t>
    </r>
    <r>
      <rPr>
        <sz val="11"/>
        <rFont val="Calibri"/>
        <family val="2"/>
        <scheme val="minor"/>
      </rPr>
      <t xml:space="preserve"> av energien (Scope 1, GHG Protocol). Indirekte utslipp som følge av </t>
    </r>
    <r>
      <rPr>
        <i/>
        <sz val="11"/>
        <rFont val="Calibri"/>
        <family val="2"/>
        <scheme val="minor"/>
      </rPr>
      <t>produksjon</t>
    </r>
    <r>
      <rPr>
        <sz val="11"/>
        <rFont val="Calibri"/>
        <family val="2"/>
        <scheme val="minor"/>
      </rPr>
      <t xml:space="preserve"> av elektristet er ikke inkludert. 
Produktforskriften stiller krav til innblanding av biodrivstoff i omsatt bensin og diesel i Norge (omsetningskravet, www.miljodirektoratet.no/ansvarsomrader/klima/fornybar-energi/biodrivstoff/). For 2020 er kravet at minimum 20% av total omsatt mengde (volum) drivstoff til veitrafikk per år består av biodrivstoff (unntatt biogass). Minimum 4% av total omsatt mengde drivstoff til bensinkjøretøy skal være biodrivstoff. Forskriften stiller ytterligere krav om at 4% av innblandingen må være såkalt avansert biodrivstoff. Siden avansert biodrivstoff teller dobbelt, blir det totale omsetningskravet i praksis 16%. Siden det omsettes mer diesel enn bensin i Norge, vil den gjennomsnittlige bioandelen i diesel være høyere enn i bensin. Basert på historiske salgstall (2019) for bensin og diesel til veitrafikk antas det at bioandelen i diesel i 2020 vil være 20,2 %. Dersom du ønsker å endre andelen bioinnblanding, kan dette gjøres under. Beregningene vil da automatisk bli justert. For biodrivstoff regnes CO2-utslipp som netto 0 utslipp.
</t>
    </r>
    <r>
      <rPr>
        <sz val="11"/>
        <color rgb="FFFF0000"/>
        <rFont val="Calibri"/>
        <family val="2"/>
        <scheme val="minor"/>
      </rPr>
      <t xml:space="preserve">
</t>
    </r>
  </si>
  <si>
    <r>
      <t xml:space="preserve">Holmengen og Fedoryshyn (2015): </t>
    </r>
    <r>
      <rPr>
        <i/>
        <sz val="11"/>
        <color theme="1"/>
        <rFont val="Calibri"/>
        <family val="2"/>
        <scheme val="minor"/>
      </rPr>
      <t>Utslipp fra veitrafikken i Norge. Dokumentasjon av beregningsmetoder, data og resultater.</t>
    </r>
    <r>
      <rPr>
        <sz val="11"/>
        <color theme="1"/>
        <rFont val="Calibri"/>
        <family val="2"/>
        <scheme val="minor"/>
      </rPr>
      <t xml:space="preserve"> Statistisk sentralbyrå. Notater 2015/22
Handbook of Emission Factors for road transport (HBEFA): http://www.hbefa.net/
Miljødirektoratet (2020): 'Greenhouse Gas Emissions 1990-2018, </t>
    </r>
    <r>
      <rPr>
        <i/>
        <sz val="11"/>
        <color theme="1"/>
        <rFont val="Calibri"/>
        <family val="2"/>
        <scheme val="minor"/>
      </rPr>
      <t>National Inventory Report,</t>
    </r>
    <r>
      <rPr>
        <sz val="11"/>
        <color theme="1"/>
        <rFont val="Calibri"/>
        <family val="2"/>
        <scheme val="minor"/>
      </rPr>
      <t xml:space="preserve"> kap. 3: https://www.miljodirektoratet.no/publikasjoner/2020/april-2020/greenhouse-gas-emissions-1990-2018-national-inventory-report/                              </t>
    </r>
  </si>
  <si>
    <t>Beregningene over anslår utslipp og mulige utslippsreduksjoner for ett år. Et tiltak vil ofte ha effekt på utslippene i mange år, og det bør gjøres en vurdering av hvordan utviklingen vil være over tid. Dersom kommunen har satt kvantifiserte mål for utslippsreduksjoner, for eksempel for 2030, må det vurderes hvordan tiltaket vil påvirke utslippene i målåret. 
Relevante spørsmål er: 
- Hvor lenge vil tiltaket vare (tiltakets levetid)? 
- Hva skjer etter at tiltaket er ferdig? (Er det en varig endring, eller må tiltaket iverksettes på nytt for å få samme klimaeffekt over tid?)
- Gir tiltaket like stor utslippsreduksjon hvert år? 
- Kjenner du til planlagte endringer i kommunen (utenom tiltaket) som vil påvirke effekten av tiltaket? Se beskrivelse om framskrivinger i veilederen for klima- og energiplanlegging: https://www.miljodirektoratet.no/myndigheter/klimaarbeid/kutte-utslipp-av-klimagasser/klima-og-energiplanlegging/</t>
  </si>
  <si>
    <t>Omsetningskrav for 2020. Innblandingsprosent i diesel er estimert fra 2019 salgstall av bensin og diesel (SSB tabell 11185).</t>
  </si>
  <si>
    <t xml:space="preserve">Oppdatert utslippsfaktorer. Personbil: plug-in hybrider er lagt til. Hybrider er  inkludert i den uspesifiserte personbilkategorien "snitt bensin og diesel". Varebil: hybrider er fjernet. Oppdatert gjennomsnittilg andel biodrivstoff. </t>
  </si>
  <si>
    <r>
      <rPr>
        <b/>
        <sz val="11"/>
        <color rgb="FFFF0000"/>
        <rFont val="Calibri"/>
        <family val="2"/>
        <scheme val="minor"/>
      </rPr>
      <t xml:space="preserve">
OBS! </t>
    </r>
    <r>
      <rPr>
        <b/>
        <sz val="11"/>
        <rFont val="Calibri"/>
        <family val="2"/>
        <scheme val="minor"/>
      </rPr>
      <t xml:space="preserve">Fyll ut valgalternativet for type kjøretøy og drivstoff først. Dette vil påvirke hvilke alternativer du får opp for størrelsesklasse og Euroklasse i neste steg. </t>
    </r>
    <r>
      <rPr>
        <sz val="11"/>
        <rFont val="Calibri"/>
        <family val="2"/>
        <scheme val="minor"/>
      </rPr>
      <t xml:space="preserve">
Regnearket kan benyttes til å beregne effekten av følgende tiltak:
 - Endret kjøretøyteknologi: kjøretøytype og Euroklasse er ulik før og etter tiltaket (punkt 1-3 og 6-8), mens antall kjøretøy og kjørelengde holdes lik før og etter tiltaket (punkt 4-5 og 9-10). 
 - Isolert effekt av endret kjørelengde: kjøretøytype, størrelse og Euroklasse  holdes lik før og etter tiltaket (punkt 1-3 og 6-8), kun antall kjøretøyer og kjørte kilometer endres (punkt 4-5 og 9-10). 
Dersom du mangler informasjon om Euroklasse eller størrelsesklasse til kjøretøyene, kan du velge alternativ "ikke valgt/ikke tilgjengelig". For kjøretøy hvor vi ikke har utslippsfaktorer for hver vekt- eller euroklasse vil dette være eneste valgalternativ. Det benyttes da en gjennomsnittsfaktor for valgt type kjøretøy i beregningene.
Vanlig bensin og diesel inneholder en innblanding av biodrivstoff. I dette regnearket benyttes en innblandingsgrad på 20,2% for diesel og 4% for bensin. Dersom du ønsker mer informasjon om dette eller ønsker å endre andelen innblandet biodrivstoff, se arkfane "Metode og bakgrunnsdata". Se eget regneark for biodrivstoff dersom du ønsker å beregne effekten av økt innblandingsprosent etter tiltaket. </t>
    </r>
  </si>
  <si>
    <t>Tiltakets effekt, reduksjon av utslipp</t>
  </si>
  <si>
    <t>Beregnet effekt per år</t>
  </si>
  <si>
    <r>
      <rPr>
        <b/>
        <sz val="11"/>
        <color theme="1"/>
        <rFont val="Calibri"/>
        <family val="2"/>
        <scheme val="minor"/>
      </rPr>
      <t>Spørsmål?</t>
    </r>
    <r>
      <rPr>
        <sz val="11"/>
        <color theme="1"/>
        <rFont val="Calibri"/>
        <family val="2"/>
        <scheme val="minor"/>
      </rPr>
      <t xml:space="preserve"> Har du spørsmål til hvordan du bruker tiltaksarket, eller om du finner feil eller mangler kan du kontakte oss på </t>
    </r>
    <r>
      <rPr>
        <u/>
        <sz val="11"/>
        <color rgb="FF0070C0"/>
        <rFont val="Calibri"/>
        <family val="2"/>
        <scheme val="minor"/>
      </rPr>
      <t>klimakommune@miljodir.no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</si>
</sst>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0_-;\-* #,##0.0_-;_-* &quot;-&quot;??_-;_-@_-"/>
    <numFmt numFmtId="165" formatCode="_-* #,##0_-;\-* #,##0_-;_-* &quot;-&quot;??_-;_-@_-"/>
    <numFmt numFmtId="166" formatCode="0.0\ %"/>
  </numFmts>
  <fonts count="22" x14ac:knownFonts="1">
    <font>
      <sz val="11"/>
      <color theme="1"/>
      <name val="Calibri"/>
      <family val="2"/>
      <scheme val="minor"/>
    </font>
    <font>
      <b/>
      <sz val="11"/>
      <color theme="1"/>
      <name val="Calibri"/>
      <family val="2"/>
      <scheme val="minor"/>
    </font>
    <font>
      <sz val="11"/>
      <name val="Calibri"/>
      <family val="2"/>
      <scheme val="minor"/>
    </font>
    <font>
      <vertAlign val="subscript"/>
      <sz val="11"/>
      <color theme="1"/>
      <name val="Calibri"/>
      <family val="2"/>
      <scheme val="minor"/>
    </font>
    <font>
      <i/>
      <sz val="11"/>
      <color theme="1"/>
      <name val="Calibri"/>
      <family val="2"/>
      <scheme val="minor"/>
    </font>
    <font>
      <sz val="11"/>
      <color rgb="FF3F3F76"/>
      <name val="Calibri"/>
      <family val="2"/>
      <scheme val="minor"/>
    </font>
    <font>
      <b/>
      <sz val="11"/>
      <name val="Calibri"/>
      <family val="2"/>
      <scheme val="minor"/>
    </font>
    <font>
      <sz val="11"/>
      <color rgb="FFFF0000"/>
      <name val="Calibri"/>
      <family val="2"/>
      <scheme val="minor"/>
    </font>
    <font>
      <u/>
      <sz val="11"/>
      <color theme="1"/>
      <name val="Calibri"/>
      <family val="2"/>
      <scheme val="minor"/>
    </font>
    <font>
      <i/>
      <sz val="11"/>
      <name val="Calibri"/>
      <family val="2"/>
      <scheme val="minor"/>
    </font>
    <font>
      <sz val="11"/>
      <color theme="1"/>
      <name val="Calibri"/>
      <family val="2"/>
      <scheme val="minor"/>
    </font>
    <font>
      <sz val="10"/>
      <color theme="1"/>
      <name val="Calibri"/>
      <family val="2"/>
      <scheme val="minor"/>
    </font>
    <font>
      <i/>
      <sz val="10"/>
      <color theme="1"/>
      <name val="Calibri"/>
      <family val="2"/>
      <scheme val="minor"/>
    </font>
    <font>
      <u/>
      <sz val="11"/>
      <color theme="10"/>
      <name val="Calibri"/>
      <family val="2"/>
      <scheme val="minor"/>
    </font>
    <font>
      <i/>
      <sz val="11"/>
      <color rgb="FF006964"/>
      <name val="Calibri"/>
      <family val="2"/>
      <scheme val="minor"/>
    </font>
    <font>
      <b/>
      <sz val="18"/>
      <color theme="1"/>
      <name val="Calibri"/>
      <family val="2"/>
      <scheme val="minor"/>
    </font>
    <font>
      <b/>
      <i/>
      <sz val="18"/>
      <color theme="1"/>
      <name val="Calibri"/>
      <family val="2"/>
      <scheme val="minor"/>
    </font>
    <font>
      <b/>
      <sz val="11"/>
      <color rgb="FFFF0000"/>
      <name val="Calibri"/>
      <family val="2"/>
      <scheme val="minor"/>
    </font>
    <font>
      <sz val="11"/>
      <color rgb="FF7030A0"/>
      <name val="Calibri"/>
      <family val="2"/>
      <scheme val="minor"/>
    </font>
    <font>
      <sz val="11"/>
      <color rgb="FF000000"/>
      <name val="Calibri"/>
      <family val="2"/>
      <scheme val="minor"/>
    </font>
    <font>
      <i/>
      <sz val="11"/>
      <color rgb="FF000000"/>
      <name val="Calibri"/>
      <family val="2"/>
      <scheme val="minor"/>
    </font>
    <font>
      <u/>
      <sz val="11"/>
      <color rgb="FF0070C0"/>
      <name val="Calibri"/>
      <family val="2"/>
      <scheme val="minor"/>
    </font>
  </fonts>
  <fills count="9">
    <fill>
      <patternFill patternType="none"/>
    </fill>
    <fill>
      <patternFill patternType="gray125"/>
    </fill>
    <fill>
      <patternFill patternType="solid">
        <fgColor rgb="FF006964"/>
        <bgColor indexed="64"/>
      </patternFill>
    </fill>
    <fill>
      <patternFill patternType="solid">
        <fgColor theme="0"/>
        <bgColor indexed="64"/>
      </patternFill>
    </fill>
    <fill>
      <patternFill patternType="solid">
        <fgColor rgb="FFFF7D00"/>
        <bgColor indexed="64"/>
      </patternFill>
    </fill>
    <fill>
      <patternFill patternType="solid">
        <fgColor rgb="FFFFFFCC"/>
        <bgColor indexed="64"/>
      </patternFill>
    </fill>
    <fill>
      <patternFill patternType="solid">
        <fgColor theme="0" tint="-0.14999847407452621"/>
        <bgColor indexed="64"/>
      </patternFill>
    </fill>
    <fill>
      <patternFill patternType="solid">
        <fgColor theme="5"/>
        <bgColor indexed="64"/>
      </patternFill>
    </fill>
    <fill>
      <patternFill patternType="solid">
        <fgColor rgb="FFFFFF00"/>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s>
  <cellStyleXfs count="5">
    <xf numFmtId="0" fontId="0" fillId="0" borderId="0"/>
    <xf numFmtId="0" fontId="5" fillId="5" borderId="0" applyNumberFormat="0" applyAlignment="0">
      <protection locked="0"/>
    </xf>
    <xf numFmtId="43" fontId="10" fillId="0" borderId="0" applyFont="0" applyFill="0" applyBorder="0" applyAlignment="0" applyProtection="0"/>
    <xf numFmtId="0" fontId="13" fillId="0" borderId="0" applyNumberFormat="0" applyFill="0" applyBorder="0" applyAlignment="0" applyProtection="0"/>
    <xf numFmtId="9" fontId="10" fillId="0" borderId="0" applyFont="0" applyFill="0" applyBorder="0" applyAlignment="0" applyProtection="0"/>
  </cellStyleXfs>
  <cellXfs count="152">
    <xf numFmtId="0" fontId="0" fillId="0" borderId="0" xfId="0"/>
    <xf numFmtId="0" fontId="0" fillId="2" borderId="0" xfId="0" applyFill="1"/>
    <xf numFmtId="0" fontId="0" fillId="3" borderId="0" xfId="0" applyFill="1"/>
    <xf numFmtId="0" fontId="0" fillId="4" borderId="0" xfId="0" applyFill="1"/>
    <xf numFmtId="0" fontId="1" fillId="3" borderId="0" xfId="0" applyFont="1" applyFill="1"/>
    <xf numFmtId="0" fontId="0" fillId="3" borderId="0" xfId="0" applyFill="1" applyBorder="1"/>
    <xf numFmtId="0" fontId="0" fillId="3" borderId="0" xfId="0" applyFill="1" applyAlignment="1">
      <alignment horizontal="right"/>
    </xf>
    <xf numFmtId="0" fontId="0" fillId="3" borderId="0" xfId="0" applyFill="1" applyProtection="1"/>
    <xf numFmtId="0" fontId="1" fillId="3" borderId="0" xfId="0" applyFont="1" applyFill="1" applyProtection="1"/>
    <xf numFmtId="0" fontId="0" fillId="3" borderId="0" xfId="0" applyFill="1" applyBorder="1" applyProtection="1"/>
    <xf numFmtId="0" fontId="0" fillId="2" borderId="0" xfId="0" applyFill="1" applyBorder="1"/>
    <xf numFmtId="0" fontId="0" fillId="3" borderId="0" xfId="0" applyFill="1" applyAlignment="1" applyProtection="1">
      <alignment horizontal="right"/>
    </xf>
    <xf numFmtId="0" fontId="0" fillId="3" borderId="0" xfId="0" applyFont="1" applyFill="1" applyProtection="1"/>
    <xf numFmtId="0" fontId="1" fillId="3" borderId="0" xfId="0" applyFont="1" applyFill="1" applyProtection="1">
      <protection locked="0"/>
    </xf>
    <xf numFmtId="0" fontId="0" fillId="3" borderId="0" xfId="0" applyFill="1" applyBorder="1" applyProtection="1">
      <protection locked="0"/>
    </xf>
    <xf numFmtId="0" fontId="0" fillId="3" borderId="0" xfId="0" quotePrefix="1" applyFill="1"/>
    <xf numFmtId="0" fontId="0" fillId="3" borderId="0" xfId="0" applyFill="1" applyBorder="1" applyAlignment="1">
      <alignment horizontal="left"/>
    </xf>
    <xf numFmtId="0" fontId="0" fillId="3" borderId="1" xfId="0" applyFont="1" applyFill="1" applyBorder="1"/>
    <xf numFmtId="0" fontId="0" fillId="3" borderId="1" xfId="0" applyFill="1" applyBorder="1" applyProtection="1">
      <protection locked="0"/>
    </xf>
    <xf numFmtId="0" fontId="0" fillId="3" borderId="0" xfId="0" applyFont="1" applyFill="1"/>
    <xf numFmtId="0" fontId="0" fillId="3" borderId="0" xfId="0" quotePrefix="1" applyFill="1" applyBorder="1"/>
    <xf numFmtId="0" fontId="2" fillId="4" borderId="1" xfId="0" applyFont="1" applyFill="1" applyBorder="1" applyProtection="1">
      <protection locked="0"/>
    </xf>
    <xf numFmtId="0" fontId="2" fillId="2" borderId="0" xfId="0" applyFont="1" applyFill="1"/>
    <xf numFmtId="0" fontId="1" fillId="3" borderId="0" xfId="0" applyFont="1" applyFill="1" applyBorder="1" applyProtection="1">
      <protection locked="0"/>
    </xf>
    <xf numFmtId="0" fontId="2" fillId="3" borderId="0" xfId="0" applyFont="1" applyFill="1" applyBorder="1" applyAlignment="1">
      <alignment horizontal="left"/>
    </xf>
    <xf numFmtId="0" fontId="0" fillId="3" borderId="0" xfId="0" applyFont="1" applyFill="1" applyBorder="1"/>
    <xf numFmtId="0" fontId="0" fillId="3" borderId="0" xfId="0" quotePrefix="1" applyFont="1" applyFill="1" applyAlignment="1">
      <alignment horizontal="left"/>
    </xf>
    <xf numFmtId="0" fontId="0" fillId="3" borderId="0" xfId="0" applyFont="1" applyFill="1" applyAlignment="1">
      <alignment horizontal="center"/>
    </xf>
    <xf numFmtId="0" fontId="0" fillId="3" borderId="0" xfId="0" applyFont="1" applyFill="1" applyAlignment="1">
      <alignment horizontal="right"/>
    </xf>
    <xf numFmtId="0" fontId="0" fillId="3" borderId="0" xfId="0" quotePrefix="1" applyFont="1" applyFill="1"/>
    <xf numFmtId="0" fontId="0" fillId="3" borderId="0" xfId="0" quotePrefix="1" applyFont="1" applyFill="1" applyBorder="1" applyAlignment="1">
      <alignment horizontal="left"/>
    </xf>
    <xf numFmtId="0" fontId="0" fillId="3" borderId="0" xfId="0" applyFont="1" applyFill="1" applyBorder="1" applyAlignment="1">
      <alignment horizontal="right"/>
    </xf>
    <xf numFmtId="0" fontId="0" fillId="2" borderId="0" xfId="0" applyFill="1" applyAlignment="1">
      <alignment vertical="center"/>
    </xf>
    <xf numFmtId="0" fontId="0" fillId="4" borderId="0" xfId="0" applyFill="1" applyAlignment="1">
      <alignment vertical="center"/>
    </xf>
    <xf numFmtId="0" fontId="0" fillId="3" borderId="0" xfId="0" applyFill="1" applyAlignment="1">
      <alignment vertical="center"/>
    </xf>
    <xf numFmtId="0" fontId="2" fillId="2" borderId="0" xfId="0" applyFont="1" applyFill="1" applyAlignment="1">
      <alignment vertical="center"/>
    </xf>
    <xf numFmtId="0" fontId="0" fillId="3" borderId="0" xfId="0" quotePrefix="1" applyFill="1" applyAlignment="1">
      <alignment vertical="center"/>
    </xf>
    <xf numFmtId="0" fontId="1" fillId="3" borderId="0" xfId="0" applyFont="1" applyFill="1" applyAlignment="1">
      <alignment vertical="center"/>
    </xf>
    <xf numFmtId="0" fontId="0" fillId="3" borderId="0" xfId="0" applyFill="1" applyAlignment="1">
      <alignment horizontal="right" vertical="center"/>
    </xf>
    <xf numFmtId="0" fontId="0" fillId="3" borderId="0" xfId="0" applyFill="1" applyBorder="1" applyAlignment="1">
      <alignment vertical="center"/>
    </xf>
    <xf numFmtId="0" fontId="0" fillId="3" borderId="0" xfId="0" applyFont="1" applyFill="1" applyAlignment="1">
      <alignment vertical="center"/>
    </xf>
    <xf numFmtId="0" fontId="0" fillId="3" borderId="0" xfId="0" applyFill="1" applyAlignment="1">
      <alignment horizontal="left" vertical="center"/>
    </xf>
    <xf numFmtId="0" fontId="0" fillId="3" borderId="0" xfId="0" applyFill="1" applyAlignment="1">
      <alignment vertical="top" wrapText="1"/>
    </xf>
    <xf numFmtId="0" fontId="0" fillId="4" borderId="1" xfId="0" applyFill="1" applyBorder="1" applyProtection="1">
      <protection locked="0"/>
    </xf>
    <xf numFmtId="0" fontId="14" fillId="3" borderId="5" xfId="0" applyFont="1" applyFill="1" applyBorder="1" applyAlignment="1">
      <alignment vertical="top"/>
    </xf>
    <xf numFmtId="0" fontId="14" fillId="3" borderId="0" xfId="0" applyFont="1" applyFill="1" applyBorder="1" applyAlignment="1">
      <alignment vertical="top"/>
    </xf>
    <xf numFmtId="0" fontId="15" fillId="3" borderId="0" xfId="0" applyFont="1" applyFill="1" applyAlignment="1">
      <alignment horizontal="left"/>
    </xf>
    <xf numFmtId="2" fontId="0" fillId="6" borderId="0" xfId="0" applyNumberFormat="1" applyFill="1" applyBorder="1"/>
    <xf numFmtId="0" fontId="5" fillId="5" borderId="0" xfId="1">
      <protection locked="0"/>
    </xf>
    <xf numFmtId="0" fontId="0" fillId="3" borderId="0" xfId="0" applyFill="1" applyAlignment="1">
      <alignment horizontal="left" wrapText="1"/>
    </xf>
    <xf numFmtId="0" fontId="7" fillId="3" borderId="0" xfId="0" applyFont="1" applyFill="1" applyAlignment="1">
      <alignment horizontal="left" vertical="top" wrapText="1"/>
    </xf>
    <xf numFmtId="0" fontId="0" fillId="3" borderId="7" xfId="0" applyFont="1" applyFill="1" applyBorder="1" applyAlignment="1" applyProtection="1">
      <alignment horizontal="left" vertical="center" wrapText="1"/>
    </xf>
    <xf numFmtId="0" fontId="0" fillId="3" borderId="0" xfId="0" applyFont="1" applyFill="1" applyAlignment="1">
      <alignment horizontal="left" vertical="top" wrapText="1"/>
    </xf>
    <xf numFmtId="0" fontId="2" fillId="3" borderId="0" xfId="0" applyFont="1" applyFill="1" applyBorder="1" applyProtection="1">
      <protection locked="0"/>
    </xf>
    <xf numFmtId="0" fontId="18" fillId="3" borderId="0" xfId="0" applyFont="1" applyFill="1" applyBorder="1"/>
    <xf numFmtId="0" fontId="0" fillId="7" borderId="2" xfId="0" applyFont="1" applyFill="1" applyBorder="1"/>
    <xf numFmtId="0" fontId="0" fillId="3" borderId="2" xfId="0" applyFill="1" applyBorder="1" applyProtection="1">
      <protection locked="0"/>
    </xf>
    <xf numFmtId="0" fontId="18" fillId="3" borderId="1" xfId="0" applyFont="1" applyFill="1" applyBorder="1"/>
    <xf numFmtId="0" fontId="18" fillId="3" borderId="0" xfId="0" applyFont="1" applyFill="1"/>
    <xf numFmtId="0" fontId="18" fillId="3" borderId="0" xfId="0" applyFont="1" applyFill="1" applyAlignment="1">
      <alignment vertical="center"/>
    </xf>
    <xf numFmtId="0" fontId="18" fillId="0" borderId="1" xfId="0" applyFont="1" applyFill="1" applyBorder="1"/>
    <xf numFmtId="0" fontId="18" fillId="0" borderId="1" xfId="0" applyFont="1" applyFill="1" applyBorder="1" applyProtection="1">
      <protection locked="0"/>
    </xf>
    <xf numFmtId="0" fontId="18" fillId="4" borderId="1" xfId="0" applyFont="1" applyFill="1" applyBorder="1" applyProtection="1">
      <protection locked="0"/>
    </xf>
    <xf numFmtId="0" fontId="0" fillId="8" borderId="0" xfId="0" applyFill="1"/>
    <xf numFmtId="0" fontId="18" fillId="0" borderId="2" xfId="0" applyFont="1" applyFill="1" applyBorder="1"/>
    <xf numFmtId="0" fontId="0" fillId="3" borderId="1" xfId="0" applyFill="1" applyBorder="1"/>
    <xf numFmtId="10" fontId="5" fillId="5" borderId="1" xfId="1" applyNumberFormat="1" applyBorder="1">
      <protection locked="0"/>
    </xf>
    <xf numFmtId="0" fontId="0" fillId="3" borderId="2" xfId="0" applyFill="1" applyBorder="1" applyAlignment="1">
      <alignment horizontal="left" wrapText="1"/>
    </xf>
    <xf numFmtId="0" fontId="0" fillId="3" borderId="4" xfId="0" applyFill="1" applyBorder="1" applyAlignment="1">
      <alignment horizontal="left" wrapText="1"/>
    </xf>
    <xf numFmtId="0" fontId="5" fillId="5" borderId="4" xfId="1" applyBorder="1" applyAlignment="1">
      <alignment horizontal="left" wrapText="1"/>
      <protection locked="0"/>
    </xf>
    <xf numFmtId="0" fontId="0" fillId="8" borderId="0" xfId="0" applyFill="1" applyAlignment="1">
      <alignment vertical="top" wrapText="1"/>
    </xf>
    <xf numFmtId="0" fontId="2" fillId="0" borderId="1" xfId="0" applyFont="1" applyFill="1" applyBorder="1"/>
    <xf numFmtId="0" fontId="2" fillId="0" borderId="0" xfId="0" applyFont="1" applyFill="1" applyBorder="1"/>
    <xf numFmtId="0" fontId="2" fillId="0" borderId="0" xfId="0" applyFont="1" applyFill="1" applyBorder="1" applyProtection="1">
      <protection locked="0"/>
    </xf>
    <xf numFmtId="0" fontId="2" fillId="0" borderId="1" xfId="0" applyFont="1" applyFill="1" applyBorder="1" applyProtection="1">
      <protection locked="0"/>
    </xf>
    <xf numFmtId="0" fontId="2" fillId="0" borderId="1" xfId="0" applyFont="1" applyFill="1" applyBorder="1" applyAlignment="1">
      <alignment horizontal="left"/>
    </xf>
    <xf numFmtId="0" fontId="2" fillId="0" borderId="1" xfId="0" applyFont="1" applyFill="1" applyBorder="1" applyAlignment="1">
      <alignment wrapText="1"/>
    </xf>
    <xf numFmtId="0" fontId="2" fillId="0" borderId="0" xfId="0" applyFont="1" applyFill="1"/>
    <xf numFmtId="0" fontId="2" fillId="0" borderId="8" xfId="0" applyFont="1" applyFill="1" applyBorder="1" applyProtection="1">
      <protection locked="0"/>
    </xf>
    <xf numFmtId="165" fontId="2" fillId="0" borderId="1" xfId="2" applyNumberFormat="1" applyFont="1" applyFill="1" applyBorder="1"/>
    <xf numFmtId="0" fontId="7" fillId="3" borderId="0" xfId="0" applyFont="1" applyFill="1" applyAlignment="1">
      <alignment horizontal="left" vertical="top" wrapText="1"/>
    </xf>
    <xf numFmtId="0" fontId="18" fillId="4" borderId="1" xfId="0" applyFont="1" applyFill="1" applyBorder="1"/>
    <xf numFmtId="0" fontId="7" fillId="3" borderId="0" xfId="0" applyFont="1" applyFill="1" applyAlignment="1">
      <alignment vertical="top"/>
    </xf>
    <xf numFmtId="0" fontId="18" fillId="3" borderId="1" xfId="0" applyFont="1" applyFill="1" applyBorder="1" applyProtection="1">
      <protection locked="0"/>
    </xf>
    <xf numFmtId="9" fontId="2" fillId="0" borderId="1" xfId="4" applyFont="1" applyFill="1" applyBorder="1"/>
    <xf numFmtId="0" fontId="2" fillId="3" borderId="1" xfId="0" applyFont="1" applyFill="1" applyBorder="1" applyProtection="1">
      <protection locked="0"/>
    </xf>
    <xf numFmtId="166" fontId="5" fillId="5" borderId="1" xfId="1" applyNumberFormat="1" applyBorder="1" applyProtection="1">
      <protection locked="0"/>
    </xf>
    <xf numFmtId="0" fontId="0" fillId="2" borderId="0" xfId="0" applyFill="1"/>
    <xf numFmtId="0" fontId="0" fillId="3" borderId="0" xfId="0" applyFill="1"/>
    <xf numFmtId="0" fontId="0" fillId="4" borderId="0" xfId="0" applyFill="1"/>
    <xf numFmtId="0" fontId="1" fillId="3" borderId="0" xfId="0" applyFont="1" applyFill="1"/>
    <xf numFmtId="0" fontId="0" fillId="3" borderId="1" xfId="0" applyFill="1" applyBorder="1"/>
    <xf numFmtId="0" fontId="0" fillId="6" borderId="1" xfId="0" applyFont="1" applyFill="1" applyBorder="1"/>
    <xf numFmtId="14" fontId="0" fillId="3" borderId="1" xfId="0" applyNumberFormat="1" applyFill="1" applyBorder="1"/>
    <xf numFmtId="10" fontId="5" fillId="5" borderId="1" xfId="1" applyNumberFormat="1" applyBorder="1" applyProtection="1">
      <protection locked="0"/>
    </xf>
    <xf numFmtId="0" fontId="1" fillId="3" borderId="0" xfId="0" applyFont="1" applyFill="1" applyAlignment="1">
      <alignment wrapText="1"/>
    </xf>
    <xf numFmtId="0" fontId="1" fillId="2" borderId="0" xfId="0" applyFont="1" applyFill="1" applyAlignment="1">
      <alignment wrapText="1"/>
    </xf>
    <xf numFmtId="0" fontId="2" fillId="2" borderId="0" xfId="0" applyFont="1" applyFill="1" applyAlignment="1">
      <alignment vertical="top" wrapText="1"/>
    </xf>
    <xf numFmtId="0" fontId="0" fillId="3" borderId="0" xfId="0" applyFont="1" applyFill="1" applyAlignment="1">
      <alignment vertical="center" wrapText="1"/>
    </xf>
    <xf numFmtId="0" fontId="0" fillId="2" borderId="0" xfId="0" applyFill="1" applyAlignment="1">
      <alignment vertical="top" wrapText="1"/>
    </xf>
    <xf numFmtId="0" fontId="18" fillId="0" borderId="0" xfId="0" applyFont="1" applyFill="1" applyBorder="1"/>
    <xf numFmtId="0" fontId="0" fillId="3" borderId="1" xfId="0" applyFill="1" applyBorder="1" applyAlignment="1">
      <alignment wrapText="1"/>
    </xf>
    <xf numFmtId="0" fontId="0" fillId="5" borderId="6" xfId="0" applyFill="1" applyBorder="1" applyAlignment="1">
      <alignment horizontal="left" wrapText="1"/>
    </xf>
    <xf numFmtId="0" fontId="0" fillId="5" borderId="6" xfId="0" applyFill="1" applyBorder="1"/>
    <xf numFmtId="0" fontId="0" fillId="5" borderId="17" xfId="0" applyFill="1" applyBorder="1"/>
    <xf numFmtId="0" fontId="0" fillId="3" borderId="4" xfId="0" applyFill="1" applyBorder="1"/>
    <xf numFmtId="0" fontId="0" fillId="3" borderId="3" xfId="0" applyFill="1" applyBorder="1"/>
    <xf numFmtId="0" fontId="5" fillId="5" borderId="2" xfId="1" applyBorder="1" applyAlignment="1" applyProtection="1">
      <alignment horizontal="left"/>
    </xf>
    <xf numFmtId="0" fontId="0" fillId="3" borderId="0" xfId="0" applyFill="1" applyAlignment="1" applyProtection="1">
      <alignment horizontal="left" vertical="center" wrapText="1"/>
    </xf>
    <xf numFmtId="0" fontId="0" fillId="3" borderId="7" xfId="0" applyFill="1" applyBorder="1" applyAlignment="1" applyProtection="1">
      <alignment horizontal="left" vertical="center" wrapText="1"/>
    </xf>
    <xf numFmtId="0" fontId="5" fillId="5" borderId="0" xfId="1" applyAlignment="1" applyProtection="1">
      <alignment horizontal="left"/>
      <protection locked="0"/>
    </xf>
    <xf numFmtId="0" fontId="5" fillId="5" borderId="1" xfId="1" applyBorder="1" applyAlignment="1">
      <alignment horizontal="left" vertical="center"/>
      <protection locked="0"/>
    </xf>
    <xf numFmtId="0" fontId="0" fillId="3" borderId="0" xfId="0" applyFont="1" applyFill="1" applyAlignment="1" applyProtection="1">
      <alignment horizontal="left" wrapText="1"/>
    </xf>
    <xf numFmtId="0" fontId="0" fillId="3" borderId="7" xfId="0" applyFont="1" applyFill="1" applyBorder="1" applyAlignment="1" applyProtection="1">
      <alignment horizontal="left" wrapText="1"/>
    </xf>
    <xf numFmtId="10" fontId="0" fillId="6" borderId="1" xfId="4" applyNumberFormat="1" applyFont="1" applyFill="1" applyBorder="1" applyAlignment="1">
      <alignment horizontal="right"/>
    </xf>
    <xf numFmtId="0" fontId="0" fillId="3" borderId="0" xfId="0" applyFont="1" applyFill="1" applyAlignment="1" applyProtection="1">
      <alignment horizontal="left" vertical="center" wrapText="1"/>
    </xf>
    <xf numFmtId="0" fontId="0" fillId="3" borderId="7" xfId="0" applyFont="1" applyFill="1" applyBorder="1" applyAlignment="1" applyProtection="1">
      <alignment horizontal="left" vertical="center" wrapText="1"/>
    </xf>
    <xf numFmtId="0" fontId="2" fillId="3" borderId="0" xfId="0" applyFont="1" applyFill="1" applyAlignment="1" applyProtection="1">
      <alignment horizontal="left" vertical="center" wrapText="1"/>
    </xf>
    <xf numFmtId="0" fontId="1" fillId="3" borderId="0" xfId="0" applyFont="1" applyFill="1" applyAlignment="1">
      <alignment horizontal="left" wrapText="1"/>
    </xf>
    <xf numFmtId="0" fontId="2" fillId="3" borderId="0" xfId="0" applyFont="1" applyFill="1" applyAlignment="1">
      <alignment horizontal="left" vertical="top" wrapText="1"/>
    </xf>
    <xf numFmtId="1" fontId="0" fillId="6" borderId="1" xfId="0" applyNumberFormat="1" applyFill="1" applyBorder="1" applyAlignment="1">
      <alignment horizontal="right" vertical="center"/>
    </xf>
    <xf numFmtId="0" fontId="8" fillId="3" borderId="0" xfId="0" applyFont="1" applyFill="1" applyBorder="1" applyAlignment="1" applyProtection="1">
      <alignment horizontal="left" wrapText="1"/>
    </xf>
    <xf numFmtId="3" fontId="0" fillId="6" borderId="1" xfId="0" applyNumberFormat="1" applyFill="1" applyBorder="1" applyAlignment="1">
      <alignment horizontal="right" vertical="center"/>
    </xf>
    <xf numFmtId="0" fontId="5" fillId="5" borderId="0" xfId="1" applyAlignment="1">
      <alignment horizontal="left" vertical="top" wrapText="1"/>
      <protection locked="0"/>
    </xf>
    <xf numFmtId="3" fontId="5" fillId="5" borderId="1" xfId="1" applyNumberFormat="1" applyBorder="1" applyAlignment="1">
      <alignment horizontal="right" vertical="center"/>
      <protection locked="0"/>
    </xf>
    <xf numFmtId="0" fontId="5" fillId="5" borderId="0" xfId="1" applyAlignment="1">
      <alignment horizontal="left"/>
      <protection locked="0"/>
    </xf>
    <xf numFmtId="0" fontId="5" fillId="5" borderId="0" xfId="1" applyAlignment="1">
      <alignment horizontal="center"/>
      <protection locked="0"/>
    </xf>
    <xf numFmtId="0" fontId="8" fillId="3" borderId="0" xfId="0" applyFont="1" applyFill="1" applyAlignment="1" applyProtection="1">
      <alignment horizontal="left" wrapText="1"/>
    </xf>
    <xf numFmtId="0" fontId="17" fillId="0" borderId="9" xfId="0" applyFont="1" applyBorder="1" applyAlignment="1">
      <alignment horizontal="left" vertical="top" wrapText="1"/>
    </xf>
    <xf numFmtId="0" fontId="17" fillId="0" borderId="10" xfId="0" applyFont="1" applyBorder="1" applyAlignment="1">
      <alignment horizontal="left" vertical="top" wrapText="1"/>
    </xf>
    <xf numFmtId="0" fontId="17" fillId="0" borderId="11" xfId="0" applyFont="1" applyBorder="1" applyAlignment="1">
      <alignment horizontal="left" vertical="top" wrapText="1"/>
    </xf>
    <xf numFmtId="0" fontId="17" fillId="0" borderId="12" xfId="0" applyFont="1" applyBorder="1" applyAlignment="1">
      <alignment horizontal="left" vertical="top" wrapText="1"/>
    </xf>
    <xf numFmtId="0" fontId="17" fillId="0" borderId="0" xfId="0" applyFont="1" applyBorder="1" applyAlignment="1">
      <alignment horizontal="left" vertical="top" wrapText="1"/>
    </xf>
    <xf numFmtId="0" fontId="17" fillId="0" borderId="13" xfId="0" applyFont="1" applyBorder="1" applyAlignment="1">
      <alignment horizontal="left" vertical="top" wrapText="1"/>
    </xf>
    <xf numFmtId="0" fontId="17" fillId="0" borderId="14" xfId="0" applyFont="1" applyBorder="1" applyAlignment="1">
      <alignment horizontal="left" vertical="top" wrapText="1"/>
    </xf>
    <xf numFmtId="0" fontId="17" fillId="0" borderId="15" xfId="0" applyFont="1" applyBorder="1" applyAlignment="1">
      <alignment horizontal="left" vertical="top" wrapText="1"/>
    </xf>
    <xf numFmtId="0" fontId="17" fillId="0" borderId="16" xfId="0" applyFont="1" applyBorder="1" applyAlignment="1">
      <alignment horizontal="left" vertical="top" wrapText="1"/>
    </xf>
    <xf numFmtId="14" fontId="1" fillId="3" borderId="0" xfId="0" applyNumberFormat="1" applyFont="1" applyFill="1" applyAlignment="1">
      <alignment horizontal="left" wrapText="1"/>
    </xf>
    <xf numFmtId="0" fontId="7" fillId="3" borderId="0" xfId="0" applyFont="1" applyFill="1" applyAlignment="1">
      <alignment horizontal="left" vertical="top" wrapText="1"/>
    </xf>
    <xf numFmtId="0" fontId="0" fillId="3" borderId="2" xfId="0" applyFill="1" applyBorder="1" applyAlignment="1">
      <alignment horizontal="left"/>
    </xf>
    <xf numFmtId="0" fontId="0" fillId="3" borderId="4" xfId="0" applyFill="1" applyBorder="1" applyAlignment="1">
      <alignment horizontal="left"/>
    </xf>
    <xf numFmtId="0" fontId="0" fillId="3" borderId="3" xfId="0" applyFill="1" applyBorder="1" applyAlignment="1">
      <alignment horizontal="left"/>
    </xf>
    <xf numFmtId="164" fontId="0" fillId="3" borderId="2" xfId="2" applyNumberFormat="1" applyFont="1" applyFill="1" applyBorder="1" applyAlignment="1">
      <alignment horizontal="right"/>
    </xf>
    <xf numFmtId="164" fontId="0" fillId="3" borderId="4" xfId="2" applyNumberFormat="1" applyFont="1" applyFill="1" applyBorder="1" applyAlignment="1">
      <alignment horizontal="right"/>
    </xf>
    <xf numFmtId="164" fontId="0" fillId="3" borderId="3" xfId="2" applyNumberFormat="1" applyFont="1" applyFill="1" applyBorder="1" applyAlignment="1">
      <alignment horizontal="right"/>
    </xf>
    <xf numFmtId="0" fontId="6" fillId="3" borderId="0" xfId="0" applyFont="1" applyFill="1" applyAlignment="1">
      <alignment horizontal="left" wrapText="1"/>
    </xf>
    <xf numFmtId="0" fontId="0" fillId="3" borderId="0" xfId="0" applyFill="1" applyAlignment="1">
      <alignment horizontal="left" vertical="top" wrapText="1"/>
    </xf>
    <xf numFmtId="0" fontId="11" fillId="3" borderId="0" xfId="0" applyFont="1" applyFill="1" applyBorder="1" applyAlignment="1" applyProtection="1">
      <alignment horizontal="left" wrapText="1"/>
    </xf>
    <xf numFmtId="0" fontId="0" fillId="3" borderId="6" xfId="0" applyFill="1" applyBorder="1" applyAlignment="1">
      <alignment horizontal="left" wrapText="1"/>
    </xf>
    <xf numFmtId="0" fontId="0" fillId="3" borderId="0" xfId="0" applyFont="1" applyFill="1" applyAlignment="1">
      <alignment horizontal="left" vertical="top" wrapText="1"/>
    </xf>
    <xf numFmtId="0" fontId="13" fillId="3" borderId="0" xfId="3" applyFill="1" applyAlignment="1">
      <alignment horizontal="left" vertical="top" wrapText="1"/>
    </xf>
    <xf numFmtId="0" fontId="13" fillId="3" borderId="0" xfId="3" applyFill="1"/>
  </cellXfs>
  <cellStyles count="5">
    <cellStyle name="Hyperkobling" xfId="3" builtinId="8"/>
    <cellStyle name="Inndata" xfId="1" builtinId="20" customBuiltin="1"/>
    <cellStyle name="Komma" xfId="2" builtinId="3"/>
    <cellStyle name="Normal" xfId="0" builtinId="0"/>
    <cellStyle name="Prosent" xfId="4" builtinId="5"/>
  </cellStyles>
  <dxfs count="1">
    <dxf>
      <font>
        <b/>
        <i val="0"/>
        <color rgb="FFFF0000"/>
      </font>
    </dxf>
  </dxfs>
  <tableStyles count="0" defaultTableStyle="TableStyleMedium2" defaultPivotStyle="PivotStyleLight16"/>
  <colors>
    <mruColors>
      <color rgb="FFFFFFCC"/>
      <color rgb="FFFF7D00"/>
      <color rgb="FF00696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3</xdr:col>
      <xdr:colOff>549487</xdr:colOff>
      <xdr:row>7</xdr:row>
      <xdr:rowOff>20186</xdr:rowOff>
    </xdr:to>
    <xdr:pic>
      <xdr:nvPicPr>
        <xdr:cNvPr id="3" name="Bild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190500" y="190500"/>
          <a:ext cx="1180042" cy="115937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4</xdr:col>
      <xdr:colOff>186267</xdr:colOff>
      <xdr:row>7</xdr:row>
      <xdr:rowOff>16376</xdr:rowOff>
    </xdr:to>
    <xdr:pic>
      <xdr:nvPicPr>
        <xdr:cNvPr id="3" name="Bilde 2">
          <a:extLst>
            <a:ext uri="{FF2B5EF4-FFF2-40B4-BE49-F238E27FC236}">
              <a16:creationId xmlns:a16="http://schemas.microsoft.com/office/drawing/2014/main" id="{F21A0265-C829-400A-98D1-FB1D792EF76B}"/>
            </a:ext>
          </a:extLst>
        </xdr:cNvPr>
        <xdr:cNvPicPr>
          <a:picLocks noChangeAspect="1"/>
        </xdr:cNvPicPr>
      </xdr:nvPicPr>
      <xdr:blipFill>
        <a:blip xmlns:r="http://schemas.openxmlformats.org/officeDocument/2006/relationships" r:embed="rId1"/>
        <a:stretch>
          <a:fillRect/>
        </a:stretch>
      </xdr:blipFill>
      <xdr:spPr>
        <a:xfrm>
          <a:off x="228600" y="190500"/>
          <a:ext cx="1180042" cy="1159376"/>
        </a:xfrm>
        <a:prstGeom prst="rect">
          <a:avLst/>
        </a:prstGeom>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Ark2">
    <pageSetUpPr fitToPage="1"/>
  </sheetPr>
  <dimension ref="A1:AN266"/>
  <sheetViews>
    <sheetView tabSelected="1" zoomScale="80" zoomScaleNormal="80" workbookViewId="0">
      <selection activeCell="L21" sqref="L21:N21"/>
    </sheetView>
  </sheetViews>
  <sheetFormatPr baseColWidth="10" defaultColWidth="11.44140625" defaultRowHeight="14.4" x14ac:dyDescent="0.3"/>
  <cols>
    <col min="1" max="1" width="2.77734375" style="2" customWidth="1"/>
    <col min="2" max="2" width="1" style="2" customWidth="1"/>
    <col min="3" max="3" width="8.5546875" style="2" customWidth="1"/>
    <col min="4" max="5" width="11.44140625" style="2" customWidth="1"/>
    <col min="6" max="6" width="17.21875" style="2" customWidth="1"/>
    <col min="7" max="12" width="11.44140625" style="2" customWidth="1"/>
    <col min="13" max="13" width="3" style="2" customWidth="1"/>
    <col min="14" max="14" width="11.77734375" style="2" customWidth="1"/>
    <col min="15" max="24" width="11.44140625" style="2" customWidth="1"/>
    <col min="25" max="25" width="5.77734375" style="2" customWidth="1"/>
    <col min="26" max="26" width="2.77734375" style="2" customWidth="1"/>
    <col min="27" max="16384" width="11.44140625" style="2"/>
  </cols>
  <sheetData>
    <row r="1" spans="1:40" x14ac:dyDescent="0.3">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row>
    <row r="2" spans="1:40" ht="15" customHeight="1" x14ac:dyDescent="0.3">
      <c r="A2" s="1"/>
      <c r="B2" s="1"/>
      <c r="C2" s="1"/>
      <c r="D2" s="1"/>
      <c r="E2" s="110" t="s">
        <v>8</v>
      </c>
      <c r="F2" s="110"/>
      <c r="G2" s="110"/>
      <c r="H2" s="1"/>
      <c r="I2" s="1"/>
      <c r="J2" s="1"/>
      <c r="K2" s="1"/>
      <c r="L2" s="1"/>
      <c r="M2" s="1"/>
      <c r="N2" s="1"/>
      <c r="O2" s="1"/>
      <c r="P2" s="123" t="s">
        <v>19</v>
      </c>
      <c r="Q2" s="123"/>
      <c r="R2" s="123"/>
      <c r="S2" s="123"/>
      <c r="T2" s="123"/>
      <c r="U2" s="123"/>
      <c r="V2" s="123"/>
      <c r="W2" s="123"/>
      <c r="X2" s="123"/>
      <c r="Y2" s="123"/>
      <c r="Z2" s="1"/>
      <c r="AA2" s="1"/>
      <c r="AB2" s="1"/>
      <c r="AC2" s="1"/>
      <c r="AD2" s="1"/>
      <c r="AE2" s="1"/>
      <c r="AF2" s="1"/>
      <c r="AG2" s="1"/>
      <c r="AH2" s="1"/>
      <c r="AI2" s="1"/>
      <c r="AJ2" s="1"/>
      <c r="AK2" s="1"/>
      <c r="AL2" s="1"/>
      <c r="AM2" s="1"/>
      <c r="AN2" s="1"/>
    </row>
    <row r="3" spans="1:40" x14ac:dyDescent="0.3">
      <c r="A3" s="1"/>
      <c r="B3" s="1"/>
      <c r="C3" s="1"/>
      <c r="D3" s="1"/>
      <c r="E3" s="125"/>
      <c r="F3" s="125"/>
      <c r="G3" s="125"/>
      <c r="H3" s="1"/>
      <c r="I3" s="1"/>
      <c r="J3" s="1"/>
      <c r="K3" s="1"/>
      <c r="L3" s="1"/>
      <c r="M3" s="1"/>
      <c r="N3" s="1"/>
      <c r="O3" s="1"/>
      <c r="P3" s="123"/>
      <c r="Q3" s="123"/>
      <c r="R3" s="123"/>
      <c r="S3" s="123"/>
      <c r="T3" s="123"/>
      <c r="U3" s="123"/>
      <c r="V3" s="123"/>
      <c r="W3" s="123"/>
      <c r="X3" s="123"/>
      <c r="Y3" s="123"/>
      <c r="Z3" s="1"/>
      <c r="AA3" s="1"/>
      <c r="AB3" s="1"/>
      <c r="AC3" s="1"/>
      <c r="AD3" s="1"/>
      <c r="AE3" s="1"/>
      <c r="AF3" s="1"/>
      <c r="AG3" s="1"/>
      <c r="AH3" s="1"/>
      <c r="AI3" s="1"/>
      <c r="AJ3" s="1"/>
      <c r="AK3" s="1"/>
      <c r="AL3" s="1"/>
      <c r="AM3" s="1"/>
      <c r="AN3" s="1"/>
    </row>
    <row r="4" spans="1:40" x14ac:dyDescent="0.3">
      <c r="A4" s="1"/>
      <c r="B4" s="1"/>
      <c r="C4" s="1"/>
      <c r="D4" s="1"/>
      <c r="E4" s="110" t="s">
        <v>9</v>
      </c>
      <c r="F4" s="110"/>
      <c r="G4" s="110"/>
      <c r="H4" s="1"/>
      <c r="I4" s="1"/>
      <c r="J4" s="1"/>
      <c r="K4" s="1"/>
      <c r="L4" s="1"/>
      <c r="M4" s="1"/>
      <c r="N4" s="1"/>
      <c r="O4" s="1"/>
      <c r="P4" s="123"/>
      <c r="Q4" s="123"/>
      <c r="R4" s="123"/>
      <c r="S4" s="123"/>
      <c r="T4" s="123"/>
      <c r="U4" s="123"/>
      <c r="V4" s="123"/>
      <c r="W4" s="123"/>
      <c r="X4" s="123"/>
      <c r="Y4" s="123"/>
      <c r="Z4" s="1"/>
      <c r="AA4" s="1"/>
      <c r="AB4" s="1"/>
      <c r="AC4" s="1"/>
      <c r="AD4" s="1"/>
      <c r="AE4" s="1"/>
      <c r="AF4" s="1"/>
      <c r="AG4" s="1"/>
      <c r="AH4" s="1"/>
      <c r="AI4" s="1"/>
      <c r="AJ4" s="1"/>
      <c r="AK4" s="1"/>
      <c r="AL4" s="1"/>
      <c r="AM4" s="1"/>
      <c r="AN4" s="1"/>
    </row>
    <row r="5" spans="1:40" x14ac:dyDescent="0.3">
      <c r="A5" s="1"/>
      <c r="B5" s="1"/>
      <c r="C5" s="1"/>
      <c r="D5" s="1"/>
      <c r="E5" s="126"/>
      <c r="F5" s="126"/>
      <c r="G5" s="126"/>
      <c r="H5" s="1"/>
      <c r="I5" s="1"/>
      <c r="J5" s="1"/>
      <c r="K5" s="1"/>
      <c r="L5" s="1"/>
      <c r="M5" s="1"/>
      <c r="N5" s="1"/>
      <c r="O5" s="1"/>
      <c r="P5" s="123"/>
      <c r="Q5" s="123"/>
      <c r="R5" s="123"/>
      <c r="S5" s="123"/>
      <c r="T5" s="123"/>
      <c r="U5" s="123"/>
      <c r="V5" s="123"/>
      <c r="W5" s="123"/>
      <c r="X5" s="123"/>
      <c r="Y5" s="123"/>
      <c r="Z5" s="1"/>
      <c r="AA5" s="1"/>
      <c r="AB5" s="1"/>
      <c r="AC5" s="1"/>
      <c r="AD5" s="1"/>
      <c r="AE5" s="1"/>
      <c r="AF5" s="1"/>
      <c r="AG5" s="1"/>
      <c r="AH5" s="1"/>
      <c r="AI5" s="1"/>
      <c r="AJ5" s="1"/>
      <c r="AK5" s="1"/>
      <c r="AL5" s="1"/>
      <c r="AM5" s="1"/>
      <c r="AN5" s="1"/>
    </row>
    <row r="6" spans="1:40" x14ac:dyDescent="0.3">
      <c r="A6" s="1"/>
      <c r="B6" s="1"/>
      <c r="C6" s="1"/>
      <c r="D6" s="1"/>
      <c r="E6" s="110" t="s">
        <v>10</v>
      </c>
      <c r="F6" s="110"/>
      <c r="G6" s="110"/>
      <c r="H6" s="1"/>
      <c r="I6" s="1"/>
      <c r="J6" s="1"/>
      <c r="K6" s="1"/>
      <c r="L6" s="1"/>
      <c r="M6" s="1"/>
      <c r="N6" s="1"/>
      <c r="O6" s="1"/>
      <c r="P6" s="123"/>
      <c r="Q6" s="123"/>
      <c r="R6" s="123"/>
      <c r="S6" s="123"/>
      <c r="T6" s="123"/>
      <c r="U6" s="123"/>
      <c r="V6" s="123"/>
      <c r="W6" s="123"/>
      <c r="X6" s="123"/>
      <c r="Y6" s="123"/>
      <c r="Z6" s="1"/>
      <c r="AA6" s="1"/>
      <c r="AB6" s="1"/>
      <c r="AC6" s="1"/>
      <c r="AD6" s="1"/>
      <c r="AE6" s="1"/>
      <c r="AF6" s="1"/>
      <c r="AG6" s="1"/>
      <c r="AH6" s="1"/>
      <c r="AI6" s="1"/>
      <c r="AJ6" s="1"/>
      <c r="AK6" s="1"/>
      <c r="AL6" s="1"/>
      <c r="AM6" s="1"/>
      <c r="AN6" s="1"/>
    </row>
    <row r="7" spans="1:40" x14ac:dyDescent="0.3">
      <c r="A7" s="1"/>
      <c r="B7" s="1"/>
      <c r="C7" s="1"/>
      <c r="D7" s="1"/>
      <c r="E7" s="125"/>
      <c r="F7" s="125"/>
      <c r="G7" s="125"/>
      <c r="H7" s="1"/>
      <c r="I7" s="1"/>
      <c r="J7" s="1"/>
      <c r="K7" s="1"/>
      <c r="L7" s="1"/>
      <c r="M7" s="1"/>
      <c r="N7" s="1"/>
      <c r="O7" s="1"/>
      <c r="P7" s="123"/>
      <c r="Q7" s="123"/>
      <c r="R7" s="123"/>
      <c r="S7" s="123"/>
      <c r="T7" s="123"/>
      <c r="U7" s="123"/>
      <c r="V7" s="123"/>
      <c r="W7" s="123"/>
      <c r="X7" s="123"/>
      <c r="Y7" s="123"/>
      <c r="Z7" s="1"/>
      <c r="AA7" s="1"/>
      <c r="AB7" s="1"/>
      <c r="AC7" s="1"/>
      <c r="AD7" s="1"/>
      <c r="AE7" s="1"/>
      <c r="AF7" s="1"/>
      <c r="AG7" s="1"/>
      <c r="AH7" s="1"/>
      <c r="AI7" s="1"/>
      <c r="AJ7" s="1"/>
      <c r="AK7" s="1"/>
      <c r="AL7" s="1"/>
      <c r="AM7" s="1"/>
      <c r="AN7" s="1"/>
    </row>
    <row r="8" spans="1:40" x14ac:dyDescent="0.3">
      <c r="A8" s="1"/>
      <c r="B8" s="1"/>
      <c r="C8" s="1"/>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row>
    <row r="9" spans="1:40" x14ac:dyDescent="0.3">
      <c r="A9" s="1"/>
      <c r="B9" s="3"/>
      <c r="C9" s="2" t="s">
        <v>0</v>
      </c>
      <c r="E9" s="8" t="s">
        <v>91</v>
      </c>
      <c r="Z9" s="1"/>
      <c r="AA9" s="1"/>
      <c r="AB9" s="1"/>
      <c r="AC9" s="1"/>
      <c r="AD9" s="1"/>
      <c r="AE9" s="1"/>
      <c r="AF9" s="1"/>
      <c r="AG9" s="1"/>
      <c r="AH9" s="1"/>
      <c r="AI9" s="1"/>
      <c r="AJ9" s="1"/>
      <c r="AK9" s="1"/>
      <c r="AL9" s="1"/>
      <c r="AM9" s="1"/>
      <c r="AN9" s="1"/>
    </row>
    <row r="10" spans="1:40" x14ac:dyDescent="0.3">
      <c r="A10" s="1"/>
      <c r="B10" s="3"/>
      <c r="C10" s="2" t="s">
        <v>5</v>
      </c>
      <c r="E10" s="8" t="s">
        <v>153</v>
      </c>
      <c r="Z10" s="1"/>
      <c r="AA10" s="1"/>
      <c r="AB10" s="1"/>
      <c r="AC10" s="1"/>
      <c r="AD10" s="1"/>
      <c r="AE10" s="1"/>
      <c r="AF10" s="1"/>
      <c r="AG10" s="1"/>
      <c r="AH10" s="1"/>
      <c r="AI10" s="1"/>
      <c r="AJ10" s="1"/>
      <c r="AK10" s="1"/>
      <c r="AL10" s="1"/>
      <c r="AM10" s="1"/>
      <c r="AN10" s="1"/>
    </row>
    <row r="11" spans="1:40" x14ac:dyDescent="0.3">
      <c r="A11" s="1"/>
      <c r="B11" s="3"/>
      <c r="C11" s="2" t="s">
        <v>7</v>
      </c>
      <c r="E11" s="137">
        <v>43611</v>
      </c>
      <c r="F11" s="137"/>
      <c r="G11" s="137"/>
      <c r="H11" s="137"/>
      <c r="I11" s="137"/>
      <c r="J11" s="137"/>
      <c r="K11" s="137"/>
      <c r="L11" s="137"/>
      <c r="M11" s="137"/>
      <c r="N11" s="137"/>
      <c r="O11" s="137"/>
      <c r="P11" s="137"/>
      <c r="Q11" s="137"/>
      <c r="R11" s="137"/>
      <c r="S11" s="137"/>
      <c r="T11" s="137"/>
      <c r="U11" s="137"/>
      <c r="V11" s="137"/>
      <c r="W11" s="137"/>
      <c r="X11" s="137"/>
      <c r="Z11" s="1"/>
      <c r="AA11" s="1"/>
      <c r="AB11" s="1"/>
      <c r="AC11" s="1"/>
      <c r="AD11" s="1"/>
      <c r="AE11" s="1"/>
      <c r="AF11" s="1"/>
      <c r="AG11" s="1"/>
      <c r="AH11" s="1"/>
      <c r="AI11" s="1"/>
      <c r="AJ11" s="1"/>
      <c r="AK11" s="1"/>
      <c r="AL11" s="1"/>
      <c r="AM11" s="1"/>
      <c r="AN11" s="1"/>
    </row>
    <row r="12" spans="1:40" x14ac:dyDescent="0.3">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row>
    <row r="13" spans="1:40" ht="15" customHeight="1" x14ac:dyDescent="0.3">
      <c r="A13" s="1"/>
      <c r="B13" s="3"/>
      <c r="C13" s="118" t="s">
        <v>1</v>
      </c>
      <c r="D13" s="118"/>
      <c r="E13" s="118"/>
      <c r="F13" s="118"/>
      <c r="G13" s="118"/>
      <c r="H13" s="118"/>
      <c r="I13" s="118"/>
      <c r="J13" s="118"/>
      <c r="K13" s="118"/>
      <c r="L13" s="118"/>
      <c r="M13" s="96"/>
      <c r="N13" s="95" t="s">
        <v>2</v>
      </c>
      <c r="P13" s="95"/>
      <c r="Q13" s="95"/>
      <c r="R13" s="95"/>
      <c r="S13" s="95"/>
      <c r="T13" s="95"/>
      <c r="U13" s="95"/>
      <c r="V13" s="95"/>
      <c r="W13" s="95"/>
      <c r="X13" s="95"/>
      <c r="Z13" s="1"/>
      <c r="AA13" s="1"/>
      <c r="AB13" s="1"/>
      <c r="AC13" s="1"/>
      <c r="AD13" s="1"/>
      <c r="AE13" s="1"/>
      <c r="AF13" s="1"/>
      <c r="AG13" s="1"/>
      <c r="AH13" s="1"/>
      <c r="AI13" s="1"/>
      <c r="AJ13" s="1"/>
      <c r="AK13" s="1"/>
      <c r="AL13" s="1"/>
      <c r="AM13" s="1"/>
      <c r="AN13" s="1"/>
    </row>
    <row r="14" spans="1:40" ht="15" customHeight="1" x14ac:dyDescent="0.3">
      <c r="A14" s="1"/>
      <c r="B14" s="3"/>
      <c r="C14" s="119" t="s">
        <v>155</v>
      </c>
      <c r="D14" s="119"/>
      <c r="E14" s="119"/>
      <c r="F14" s="119"/>
      <c r="G14" s="119"/>
      <c r="H14" s="119"/>
      <c r="I14" s="119"/>
      <c r="J14" s="119"/>
      <c r="K14" s="119"/>
      <c r="L14" s="119"/>
      <c r="M14" s="97"/>
      <c r="N14" s="47"/>
      <c r="O14" s="40" t="s">
        <v>157</v>
      </c>
      <c r="Q14" s="98"/>
      <c r="R14" s="98"/>
      <c r="S14" s="98"/>
      <c r="T14" s="98"/>
      <c r="U14" s="98"/>
      <c r="V14" s="98"/>
      <c r="W14" s="98"/>
      <c r="X14" s="98"/>
      <c r="Y14" s="98"/>
      <c r="Z14" s="1"/>
      <c r="AA14" s="1"/>
      <c r="AB14" s="1"/>
      <c r="AC14" s="1"/>
      <c r="AD14" s="1"/>
      <c r="AE14" s="1"/>
      <c r="AF14" s="1"/>
      <c r="AG14" s="1"/>
      <c r="AH14" s="1"/>
      <c r="AI14" s="1"/>
      <c r="AJ14" s="1"/>
      <c r="AK14" s="1"/>
      <c r="AL14" s="1"/>
      <c r="AM14" s="1"/>
      <c r="AN14" s="1"/>
    </row>
    <row r="15" spans="1:40" ht="15" customHeight="1" x14ac:dyDescent="0.3">
      <c r="A15" s="1"/>
      <c r="B15" s="3"/>
      <c r="C15" s="119"/>
      <c r="D15" s="119"/>
      <c r="E15" s="119"/>
      <c r="F15" s="119"/>
      <c r="G15" s="119"/>
      <c r="H15" s="119"/>
      <c r="I15" s="119"/>
      <c r="J15" s="119"/>
      <c r="K15" s="119"/>
      <c r="L15" s="119"/>
      <c r="M15" s="97"/>
      <c r="N15" s="48"/>
      <c r="O15" s="40" t="s">
        <v>158</v>
      </c>
      <c r="Q15" s="98"/>
      <c r="R15" s="98"/>
      <c r="S15" s="98"/>
      <c r="T15" s="98"/>
      <c r="U15" s="98"/>
      <c r="V15" s="98"/>
      <c r="W15" s="98"/>
      <c r="X15" s="98"/>
      <c r="Y15" s="98"/>
      <c r="Z15" s="1"/>
      <c r="AA15" s="1"/>
      <c r="AB15" s="1"/>
      <c r="AC15" s="1"/>
      <c r="AD15" s="1"/>
      <c r="AE15" s="1"/>
      <c r="AF15" s="1"/>
      <c r="AG15" s="1"/>
      <c r="AH15" s="1"/>
      <c r="AI15" s="1"/>
      <c r="AJ15" s="1"/>
      <c r="AK15" s="1"/>
      <c r="AL15" s="1"/>
      <c r="AM15" s="1"/>
      <c r="AN15" s="1"/>
    </row>
    <row r="16" spans="1:40" ht="85.5" customHeight="1" x14ac:dyDescent="0.3">
      <c r="A16" s="1"/>
      <c r="B16" s="3"/>
      <c r="C16" s="119"/>
      <c r="D16" s="119"/>
      <c r="E16" s="119"/>
      <c r="F16" s="119"/>
      <c r="G16" s="119"/>
      <c r="H16" s="119"/>
      <c r="I16" s="119"/>
      <c r="J16" s="119"/>
      <c r="K16" s="119"/>
      <c r="L16" s="119"/>
      <c r="M16" s="97"/>
      <c r="N16" s="119" t="s">
        <v>170</v>
      </c>
      <c r="O16" s="119"/>
      <c r="P16" s="119"/>
      <c r="Q16" s="119"/>
      <c r="R16" s="119"/>
      <c r="S16" s="119"/>
      <c r="T16" s="119"/>
      <c r="U16" s="119"/>
      <c r="V16" s="119"/>
      <c r="W16" s="119"/>
      <c r="X16" s="119"/>
      <c r="Y16" s="119"/>
      <c r="Z16" s="1"/>
      <c r="AA16" s="1"/>
      <c r="AB16" s="1"/>
      <c r="AC16" s="1"/>
      <c r="AD16" s="1"/>
      <c r="AE16" s="1"/>
      <c r="AF16" s="1"/>
      <c r="AG16" s="1"/>
      <c r="AH16" s="1"/>
      <c r="AI16" s="1"/>
      <c r="AJ16" s="1"/>
      <c r="AK16" s="1"/>
      <c r="AL16" s="1"/>
      <c r="AM16" s="1"/>
      <c r="AN16" s="1"/>
    </row>
    <row r="17" spans="1:40" ht="187.5" customHeight="1" x14ac:dyDescent="0.3">
      <c r="A17" s="1"/>
      <c r="B17" s="3"/>
      <c r="C17" s="119"/>
      <c r="D17" s="119"/>
      <c r="E17" s="119"/>
      <c r="F17" s="119"/>
      <c r="G17" s="119"/>
      <c r="H17" s="119"/>
      <c r="I17" s="119"/>
      <c r="J17" s="119"/>
      <c r="K17" s="119"/>
      <c r="L17" s="119"/>
      <c r="M17" s="97"/>
      <c r="N17" s="119"/>
      <c r="O17" s="119"/>
      <c r="P17" s="119"/>
      <c r="Q17" s="119"/>
      <c r="R17" s="119"/>
      <c r="S17" s="119"/>
      <c r="T17" s="119"/>
      <c r="U17" s="119"/>
      <c r="V17" s="119"/>
      <c r="W17" s="119"/>
      <c r="X17" s="119"/>
      <c r="Y17" s="119"/>
      <c r="Z17" s="1"/>
      <c r="AA17" s="1"/>
      <c r="AB17" s="1"/>
      <c r="AC17" s="1"/>
      <c r="AD17" s="1"/>
      <c r="AE17" s="1"/>
      <c r="AF17" s="1"/>
      <c r="AG17" s="1"/>
      <c r="AH17" s="1"/>
      <c r="AI17" s="1"/>
      <c r="AJ17" s="1"/>
      <c r="AK17" s="1"/>
      <c r="AL17" s="1"/>
      <c r="AM17" s="1"/>
      <c r="AN17" s="1"/>
    </row>
    <row r="18" spans="1:40" ht="21" customHeight="1" x14ac:dyDescent="0.3">
      <c r="A18" s="1"/>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row>
    <row r="19" spans="1:40" x14ac:dyDescent="0.3">
      <c r="A19" s="1"/>
      <c r="B19" s="3"/>
      <c r="C19" s="118" t="s">
        <v>3</v>
      </c>
      <c r="D19" s="118"/>
      <c r="E19" s="118"/>
      <c r="F19" s="118"/>
      <c r="G19" s="118"/>
      <c r="H19" s="118"/>
      <c r="I19" s="118"/>
      <c r="J19" s="118"/>
      <c r="K19" s="118"/>
      <c r="L19" s="118"/>
      <c r="M19" s="118"/>
      <c r="N19" s="4"/>
      <c r="O19" s="6"/>
      <c r="P19" s="5"/>
      <c r="Z19" s="22"/>
      <c r="AA19" s="1"/>
      <c r="AB19" s="1"/>
      <c r="AC19" s="1"/>
      <c r="AD19" s="1"/>
      <c r="AE19" s="1"/>
      <c r="AF19" s="1"/>
      <c r="AG19" s="1"/>
      <c r="AH19" s="1"/>
      <c r="AI19" s="1"/>
      <c r="AJ19" s="1"/>
      <c r="AK19" s="1"/>
      <c r="AL19" s="1"/>
      <c r="AM19" s="1"/>
      <c r="AN19" s="1"/>
    </row>
    <row r="20" spans="1:40" x14ac:dyDescent="0.3">
      <c r="A20" s="1"/>
      <c r="B20" s="3"/>
      <c r="C20" s="121" t="s">
        <v>12</v>
      </c>
      <c r="D20" s="121"/>
      <c r="E20" s="121"/>
      <c r="F20" s="121"/>
      <c r="G20" s="121"/>
      <c r="H20" s="121"/>
      <c r="I20" s="121"/>
      <c r="J20" s="121"/>
      <c r="K20" s="121"/>
      <c r="L20" s="121"/>
      <c r="M20" s="121"/>
      <c r="N20" s="121"/>
      <c r="O20" s="6"/>
      <c r="P20" s="5"/>
      <c r="Z20" s="22"/>
      <c r="AA20" s="1"/>
      <c r="AB20" s="1"/>
      <c r="AC20" s="1"/>
      <c r="AD20" s="1"/>
      <c r="AE20" s="1"/>
      <c r="AF20" s="1"/>
      <c r="AG20" s="1"/>
      <c r="AH20" s="1"/>
      <c r="AI20" s="1"/>
      <c r="AJ20" s="1"/>
      <c r="AK20" s="1"/>
      <c r="AL20" s="1"/>
      <c r="AM20" s="1"/>
      <c r="AN20" s="1"/>
    </row>
    <row r="21" spans="1:40" s="34" customFormat="1" x14ac:dyDescent="0.3">
      <c r="A21" s="32"/>
      <c r="B21" s="33"/>
      <c r="C21" s="115" t="s">
        <v>62</v>
      </c>
      <c r="D21" s="115"/>
      <c r="E21" s="115"/>
      <c r="F21" s="115"/>
      <c r="G21" s="115"/>
      <c r="H21" s="115"/>
      <c r="I21" s="115"/>
      <c r="J21" s="115"/>
      <c r="K21" s="116"/>
      <c r="L21" s="111"/>
      <c r="M21" s="111"/>
      <c r="N21" s="111"/>
      <c r="Z21" s="35"/>
      <c r="AA21" s="1"/>
      <c r="AB21" s="1"/>
      <c r="AC21" s="1"/>
      <c r="AD21" s="1"/>
      <c r="AE21" s="1"/>
      <c r="AF21" s="1"/>
      <c r="AG21" s="1"/>
      <c r="AH21" s="1"/>
      <c r="AI21" s="1"/>
      <c r="AJ21" s="1"/>
      <c r="AK21" s="1"/>
      <c r="AL21" s="1"/>
      <c r="AM21" s="1"/>
      <c r="AN21" s="1"/>
    </row>
    <row r="22" spans="1:40" s="34" customFormat="1" x14ac:dyDescent="0.3">
      <c r="A22" s="32"/>
      <c r="B22" s="33"/>
      <c r="C22" s="115" t="s">
        <v>63</v>
      </c>
      <c r="D22" s="115"/>
      <c r="E22" s="115"/>
      <c r="F22" s="115"/>
      <c r="G22" s="115"/>
      <c r="H22" s="115"/>
      <c r="I22" s="115"/>
      <c r="J22" s="115"/>
      <c r="K22" s="116"/>
      <c r="L22" s="111"/>
      <c r="M22" s="111"/>
      <c r="N22" s="111"/>
      <c r="Z22" s="35"/>
      <c r="AA22" s="1"/>
      <c r="AB22" s="1"/>
      <c r="AC22" s="1"/>
      <c r="AD22" s="1"/>
      <c r="AE22" s="1"/>
      <c r="AF22" s="1"/>
      <c r="AG22" s="1"/>
      <c r="AH22" s="1"/>
      <c r="AI22" s="1"/>
      <c r="AJ22" s="1"/>
      <c r="AK22" s="1"/>
      <c r="AL22" s="1"/>
      <c r="AM22" s="1"/>
      <c r="AN22" s="1"/>
    </row>
    <row r="23" spans="1:40" s="34" customFormat="1" x14ac:dyDescent="0.3">
      <c r="A23" s="32"/>
      <c r="B23" s="33"/>
      <c r="C23" s="117" t="s">
        <v>123</v>
      </c>
      <c r="D23" s="117"/>
      <c r="E23" s="117"/>
      <c r="F23" s="117"/>
      <c r="G23" s="117"/>
      <c r="H23" s="117"/>
      <c r="I23" s="117"/>
      <c r="J23" s="117"/>
      <c r="K23" s="51"/>
      <c r="L23" s="111"/>
      <c r="M23" s="111"/>
      <c r="N23" s="111"/>
      <c r="U23" s="59"/>
      <c r="Z23" s="35"/>
      <c r="AA23" s="1"/>
      <c r="AB23" s="1"/>
      <c r="AC23" s="1"/>
      <c r="AD23" s="1"/>
      <c r="AE23" s="1"/>
      <c r="AF23" s="1"/>
      <c r="AG23" s="1"/>
      <c r="AH23" s="1"/>
      <c r="AI23" s="1"/>
      <c r="AJ23" s="1"/>
      <c r="AK23" s="1"/>
      <c r="AL23" s="1"/>
      <c r="AM23" s="1"/>
      <c r="AN23" s="1"/>
    </row>
    <row r="24" spans="1:40" s="34" customFormat="1" x14ac:dyDescent="0.3">
      <c r="A24" s="32"/>
      <c r="B24" s="33"/>
      <c r="C24" s="115" t="s">
        <v>64</v>
      </c>
      <c r="D24" s="115"/>
      <c r="E24" s="115"/>
      <c r="F24" s="115"/>
      <c r="G24" s="115"/>
      <c r="H24" s="115"/>
      <c r="I24" s="115"/>
      <c r="J24" s="115"/>
      <c r="K24" s="116"/>
      <c r="L24" s="111"/>
      <c r="M24" s="111"/>
      <c r="N24" s="111"/>
      <c r="Z24" s="35"/>
      <c r="AA24" s="1"/>
      <c r="AB24" s="1"/>
      <c r="AC24" s="1"/>
      <c r="AD24" s="1"/>
      <c r="AE24" s="1"/>
      <c r="AF24" s="1"/>
      <c r="AG24" s="1"/>
      <c r="AH24" s="1"/>
      <c r="AI24" s="1"/>
      <c r="AJ24" s="1"/>
      <c r="AK24" s="1"/>
      <c r="AL24" s="1"/>
      <c r="AM24" s="1"/>
      <c r="AN24" s="1"/>
    </row>
    <row r="25" spans="1:40" s="34" customFormat="1" ht="15.6" x14ac:dyDescent="0.3">
      <c r="A25" s="32"/>
      <c r="B25" s="33"/>
      <c r="C25" s="115" t="s">
        <v>13</v>
      </c>
      <c r="D25" s="115"/>
      <c r="E25" s="115"/>
      <c r="F25" s="115"/>
      <c r="G25" s="115"/>
      <c r="H25" s="115"/>
      <c r="I25" s="115"/>
      <c r="J25" s="115"/>
      <c r="K25" s="116"/>
      <c r="L25" s="120" t="str">
        <f>IFERROR(VLOOKUP(KjøretøyFør&amp;", "&amp;DrivstoffFør&amp;", "&amp;StørrelsesklasseFør&amp;", "&amp;EuroklasseFør,UTSLIPPSFAKTORER,10,FALSE),"-")</f>
        <v>-</v>
      </c>
      <c r="M25" s="120"/>
      <c r="N25" s="120"/>
      <c r="O25" s="34" t="s">
        <v>59</v>
      </c>
      <c r="Z25" s="35"/>
      <c r="AA25" s="1"/>
      <c r="AB25" s="1"/>
      <c r="AC25" s="1"/>
      <c r="AD25" s="1"/>
      <c r="AE25" s="1"/>
      <c r="AF25" s="1"/>
      <c r="AG25" s="1"/>
      <c r="AH25" s="1"/>
      <c r="AI25" s="1"/>
      <c r="AJ25" s="1"/>
      <c r="AK25" s="1"/>
      <c r="AL25" s="1"/>
      <c r="AM25" s="1"/>
      <c r="AN25" s="1"/>
    </row>
    <row r="26" spans="1:40" s="34" customFormat="1" x14ac:dyDescent="0.3">
      <c r="A26" s="32"/>
      <c r="B26" s="33"/>
      <c r="C26" s="112" t="s">
        <v>119</v>
      </c>
      <c r="D26" s="112"/>
      <c r="E26" s="112"/>
      <c r="F26" s="112"/>
      <c r="G26" s="112"/>
      <c r="H26" s="112"/>
      <c r="I26" s="112"/>
      <c r="J26" s="112"/>
      <c r="K26" s="113"/>
      <c r="L26" s="114" t="str">
        <f>IFERROR(VLOOKUP(KjøretøyFør&amp;", "&amp;DrivstoffFør&amp;", "&amp;StørrelsesklasseFør&amp;", "&amp;EuroklasseFør,UTSLIPPSFAKTORER,9,FALSE),"-")</f>
        <v>-</v>
      </c>
      <c r="M26" s="114"/>
      <c r="N26" s="114"/>
      <c r="Z26" s="35"/>
      <c r="AA26" s="1"/>
      <c r="AB26" s="1"/>
      <c r="AC26" s="1"/>
      <c r="AD26" s="1"/>
      <c r="AE26" s="1"/>
      <c r="AF26" s="1"/>
      <c r="AG26" s="1"/>
      <c r="AH26" s="1"/>
      <c r="AI26" s="1"/>
      <c r="AJ26" s="1"/>
      <c r="AK26" s="1"/>
      <c r="AL26" s="1"/>
      <c r="AM26" s="1"/>
      <c r="AN26" s="1"/>
    </row>
    <row r="27" spans="1:40" s="34" customFormat="1" x14ac:dyDescent="0.3">
      <c r="A27" s="32"/>
      <c r="B27" s="33"/>
      <c r="C27" s="108" t="s">
        <v>65</v>
      </c>
      <c r="D27" s="108"/>
      <c r="E27" s="108"/>
      <c r="F27" s="108"/>
      <c r="G27" s="108"/>
      <c r="H27" s="108"/>
      <c r="I27" s="108"/>
      <c r="J27" s="108"/>
      <c r="K27" s="109"/>
      <c r="L27" s="124"/>
      <c r="M27" s="124"/>
      <c r="N27" s="124"/>
      <c r="O27" s="34" t="s">
        <v>37</v>
      </c>
      <c r="R27" s="36"/>
      <c r="Z27" s="35"/>
      <c r="AA27" s="1"/>
      <c r="AB27" s="1"/>
      <c r="AC27" s="1"/>
      <c r="AD27" s="1"/>
      <c r="AE27" s="1"/>
      <c r="AF27" s="1"/>
      <c r="AG27" s="1"/>
      <c r="AH27" s="1"/>
      <c r="AI27" s="1"/>
      <c r="AJ27" s="1"/>
      <c r="AK27" s="1"/>
      <c r="AL27" s="1"/>
      <c r="AM27" s="1"/>
      <c r="AN27" s="1"/>
    </row>
    <row r="28" spans="1:40" s="34" customFormat="1" x14ac:dyDescent="0.3">
      <c r="A28" s="32"/>
      <c r="B28" s="33"/>
      <c r="C28" s="108" t="s">
        <v>66</v>
      </c>
      <c r="D28" s="108"/>
      <c r="E28" s="108"/>
      <c r="F28" s="108"/>
      <c r="G28" s="108"/>
      <c r="H28" s="108"/>
      <c r="I28" s="108"/>
      <c r="J28" s="108"/>
      <c r="K28" s="109"/>
      <c r="L28" s="124"/>
      <c r="M28" s="124"/>
      <c r="N28" s="124"/>
      <c r="O28" s="34" t="s">
        <v>38</v>
      </c>
      <c r="R28" s="36"/>
      <c r="Z28" s="35"/>
      <c r="AA28" s="1"/>
      <c r="AB28" s="1"/>
      <c r="AC28" s="1"/>
      <c r="AD28" s="1"/>
      <c r="AE28" s="1"/>
      <c r="AF28" s="1"/>
      <c r="AG28" s="1"/>
      <c r="AH28" s="1"/>
      <c r="AI28" s="1"/>
      <c r="AJ28" s="1"/>
      <c r="AK28" s="1"/>
      <c r="AL28" s="1"/>
      <c r="AM28" s="1"/>
      <c r="AN28" s="1"/>
    </row>
    <row r="29" spans="1:40" s="34" customFormat="1" x14ac:dyDescent="0.3">
      <c r="A29" s="32"/>
      <c r="B29" s="33"/>
      <c r="C29" s="108" t="s">
        <v>52</v>
      </c>
      <c r="D29" s="108"/>
      <c r="E29" s="108"/>
      <c r="F29" s="108"/>
      <c r="G29" s="108"/>
      <c r="H29" s="108"/>
      <c r="I29" s="108"/>
      <c r="J29" s="108"/>
      <c r="K29" s="109"/>
      <c r="L29" s="122">
        <f>AntallKjøretøyFør*KjørelengdePerKjøretøyFør</f>
        <v>0</v>
      </c>
      <c r="M29" s="122"/>
      <c r="N29" s="122"/>
      <c r="O29" s="34" t="s">
        <v>54</v>
      </c>
      <c r="R29" s="36"/>
      <c r="Z29" s="35"/>
      <c r="AA29" s="1"/>
      <c r="AB29" s="1"/>
      <c r="AC29" s="1"/>
      <c r="AD29" s="1"/>
      <c r="AE29" s="1"/>
      <c r="AF29" s="1"/>
      <c r="AG29" s="1"/>
      <c r="AH29" s="1"/>
      <c r="AI29" s="1"/>
      <c r="AJ29" s="1"/>
      <c r="AK29" s="1"/>
      <c r="AL29" s="1"/>
      <c r="AM29" s="1"/>
      <c r="AN29" s="1"/>
    </row>
    <row r="30" spans="1:40" x14ac:dyDescent="0.3">
      <c r="A30" s="1"/>
      <c r="B30" s="3"/>
      <c r="C30" s="12"/>
      <c r="D30" s="11"/>
      <c r="M30" s="4"/>
      <c r="Z30" s="22"/>
      <c r="AA30" s="1"/>
      <c r="AB30" s="1"/>
      <c r="AC30" s="1"/>
      <c r="AD30" s="1"/>
      <c r="AE30" s="1"/>
      <c r="AF30" s="1"/>
      <c r="AG30" s="1"/>
      <c r="AH30" s="1"/>
      <c r="AI30" s="1"/>
      <c r="AJ30" s="1"/>
      <c r="AK30" s="1"/>
      <c r="AL30" s="1"/>
      <c r="AM30" s="1"/>
      <c r="AN30" s="1"/>
    </row>
    <row r="31" spans="1:40" x14ac:dyDescent="0.3">
      <c r="A31" s="1"/>
      <c r="B31" s="3"/>
      <c r="C31" s="127" t="s">
        <v>14</v>
      </c>
      <c r="D31" s="127"/>
      <c r="E31" s="127"/>
      <c r="F31" s="127"/>
      <c r="G31" s="127"/>
      <c r="H31" s="127"/>
      <c r="I31" s="127"/>
      <c r="J31" s="127"/>
      <c r="K31" s="127"/>
      <c r="M31" s="4"/>
      <c r="Z31" s="22"/>
      <c r="AA31" s="1"/>
      <c r="AB31" s="1"/>
      <c r="AC31" s="1"/>
      <c r="AD31" s="1"/>
      <c r="AE31" s="1"/>
      <c r="AF31" s="1"/>
      <c r="AG31" s="1"/>
      <c r="AH31" s="1"/>
      <c r="AI31" s="1"/>
      <c r="AJ31" s="1"/>
      <c r="AK31" s="1"/>
      <c r="AL31" s="1"/>
      <c r="AM31" s="1"/>
      <c r="AN31" s="1"/>
    </row>
    <row r="32" spans="1:40" s="34" customFormat="1" x14ac:dyDescent="0.3">
      <c r="A32" s="32"/>
      <c r="B32" s="33"/>
      <c r="C32" s="115" t="s">
        <v>67</v>
      </c>
      <c r="D32" s="115"/>
      <c r="E32" s="115"/>
      <c r="F32" s="115"/>
      <c r="G32" s="115"/>
      <c r="H32" s="115"/>
      <c r="I32" s="115"/>
      <c r="J32" s="115"/>
      <c r="K32" s="116"/>
      <c r="L32" s="111"/>
      <c r="M32" s="111"/>
      <c r="N32" s="111"/>
      <c r="Z32" s="35"/>
      <c r="AA32" s="1"/>
      <c r="AB32" s="1"/>
      <c r="AC32" s="1"/>
      <c r="AD32" s="1"/>
      <c r="AE32" s="1"/>
      <c r="AF32" s="1"/>
      <c r="AG32" s="1"/>
      <c r="AH32" s="1"/>
      <c r="AI32" s="1"/>
      <c r="AJ32" s="1"/>
      <c r="AK32" s="1"/>
      <c r="AL32" s="1"/>
      <c r="AM32" s="1"/>
      <c r="AN32" s="1"/>
    </row>
    <row r="33" spans="1:40" s="34" customFormat="1" x14ac:dyDescent="0.3">
      <c r="A33" s="32"/>
      <c r="B33" s="33"/>
      <c r="C33" s="115" t="s">
        <v>68</v>
      </c>
      <c r="D33" s="115"/>
      <c r="E33" s="115"/>
      <c r="F33" s="115"/>
      <c r="G33" s="115"/>
      <c r="H33" s="115"/>
      <c r="I33" s="115"/>
      <c r="J33" s="115"/>
      <c r="K33" s="116"/>
      <c r="L33" s="111"/>
      <c r="M33" s="111"/>
      <c r="N33" s="111"/>
      <c r="Z33" s="35"/>
      <c r="AA33" s="1"/>
      <c r="AB33" s="1"/>
      <c r="AC33" s="1"/>
      <c r="AD33" s="1"/>
      <c r="AE33" s="1"/>
      <c r="AF33" s="1"/>
      <c r="AG33" s="1"/>
      <c r="AH33" s="1"/>
      <c r="AI33" s="1"/>
      <c r="AJ33" s="1"/>
      <c r="AK33" s="1"/>
      <c r="AL33" s="1"/>
      <c r="AM33" s="1"/>
      <c r="AN33" s="1"/>
    </row>
    <row r="34" spans="1:40" s="34" customFormat="1" x14ac:dyDescent="0.3">
      <c r="A34" s="32"/>
      <c r="B34" s="33"/>
      <c r="C34" s="117" t="s">
        <v>124</v>
      </c>
      <c r="D34" s="117"/>
      <c r="E34" s="117"/>
      <c r="F34" s="117"/>
      <c r="G34" s="117"/>
      <c r="H34" s="117"/>
      <c r="I34" s="117"/>
      <c r="J34" s="117"/>
      <c r="K34" s="51"/>
      <c r="L34" s="111"/>
      <c r="M34" s="111"/>
      <c r="N34" s="111"/>
      <c r="Z34" s="35"/>
      <c r="AA34" s="1"/>
      <c r="AB34" s="1"/>
      <c r="AC34" s="1"/>
      <c r="AD34" s="1"/>
      <c r="AE34" s="1"/>
      <c r="AF34" s="1"/>
      <c r="AG34" s="1"/>
      <c r="AH34" s="1"/>
      <c r="AI34" s="1"/>
      <c r="AJ34" s="1"/>
      <c r="AK34" s="1"/>
      <c r="AL34" s="1"/>
      <c r="AM34" s="1"/>
      <c r="AN34" s="1"/>
    </row>
    <row r="35" spans="1:40" s="34" customFormat="1" ht="15" thickBot="1" x14ac:dyDescent="0.35">
      <c r="A35" s="32"/>
      <c r="B35" s="33"/>
      <c r="C35" s="115" t="s">
        <v>93</v>
      </c>
      <c r="D35" s="115"/>
      <c r="E35" s="115"/>
      <c r="F35" s="115"/>
      <c r="G35" s="115"/>
      <c r="H35" s="115"/>
      <c r="I35" s="115"/>
      <c r="J35" s="115"/>
      <c r="K35" s="116"/>
      <c r="L35" s="111"/>
      <c r="M35" s="111"/>
      <c r="N35" s="111"/>
      <c r="O35" s="37"/>
      <c r="P35" s="38"/>
      <c r="Z35" s="35"/>
      <c r="AA35" s="1"/>
      <c r="AB35" s="1"/>
      <c r="AC35" s="1"/>
      <c r="AD35" s="1"/>
      <c r="AE35" s="1"/>
      <c r="AF35" s="1"/>
      <c r="AG35" s="1"/>
      <c r="AH35" s="1"/>
      <c r="AI35" s="1"/>
      <c r="AJ35" s="1"/>
      <c r="AK35" s="1"/>
      <c r="AL35" s="1"/>
      <c r="AM35" s="1"/>
      <c r="AN35" s="1"/>
    </row>
    <row r="36" spans="1:40" s="34" customFormat="1" ht="15.6" x14ac:dyDescent="0.3">
      <c r="A36" s="32"/>
      <c r="B36" s="33"/>
      <c r="C36" s="115" t="s">
        <v>13</v>
      </c>
      <c r="D36" s="115"/>
      <c r="E36" s="115"/>
      <c r="F36" s="115"/>
      <c r="G36" s="115"/>
      <c r="H36" s="115"/>
      <c r="I36" s="115"/>
      <c r="J36" s="115"/>
      <c r="K36" s="116"/>
      <c r="L36" s="120" t="str">
        <f>IFERROR(VLOOKUP(KjøretøyEtter&amp;", "&amp;DrivstoffEtter&amp;", "&amp;StørrelsesklasseEtter&amp;", "&amp;EuroklasseEtter,UTSLIPPSFAKTORER,10,FALSE),"-")</f>
        <v>-</v>
      </c>
      <c r="M36" s="120"/>
      <c r="N36" s="120"/>
      <c r="O36" s="34" t="s">
        <v>59</v>
      </c>
      <c r="P36" s="38"/>
      <c r="Q36" s="39"/>
      <c r="R36" s="128" t="s">
        <v>154</v>
      </c>
      <c r="S36" s="129"/>
      <c r="T36" s="129"/>
      <c r="U36" s="129"/>
      <c r="V36" s="130"/>
      <c r="Z36" s="35"/>
      <c r="AA36" s="1"/>
      <c r="AB36" s="1"/>
      <c r="AC36" s="1"/>
      <c r="AD36" s="1"/>
      <c r="AE36" s="1"/>
      <c r="AF36" s="1"/>
      <c r="AG36" s="1"/>
      <c r="AH36" s="1"/>
      <c r="AI36" s="1"/>
      <c r="AJ36" s="1"/>
      <c r="AK36" s="1"/>
      <c r="AL36" s="1"/>
      <c r="AM36" s="1"/>
      <c r="AN36" s="1"/>
    </row>
    <row r="37" spans="1:40" s="34" customFormat="1" ht="15" customHeight="1" x14ac:dyDescent="0.3">
      <c r="A37" s="32"/>
      <c r="B37" s="33"/>
      <c r="C37" s="112" t="s">
        <v>119</v>
      </c>
      <c r="D37" s="112"/>
      <c r="E37" s="112"/>
      <c r="F37" s="112"/>
      <c r="G37" s="112"/>
      <c r="H37" s="112"/>
      <c r="I37" s="112"/>
      <c r="J37" s="112"/>
      <c r="K37" s="113"/>
      <c r="L37" s="114" t="str">
        <f>IFERROR(VLOOKUP(KjøretøyEtter&amp;", "&amp;DrivstoffEtter&amp;", "&amp;StørrelsesklasseEtter&amp;", "&amp;EuroklasseEtter,UTSLIPPSFAKTORER,9,FALSE),"-")</f>
        <v>-</v>
      </c>
      <c r="M37" s="114"/>
      <c r="N37" s="114"/>
      <c r="P37" s="38"/>
      <c r="Q37" s="39"/>
      <c r="R37" s="131"/>
      <c r="S37" s="132"/>
      <c r="T37" s="132"/>
      <c r="U37" s="132"/>
      <c r="V37" s="133"/>
      <c r="Z37" s="35"/>
      <c r="AA37" s="1"/>
      <c r="AB37" s="1"/>
      <c r="AC37" s="1"/>
      <c r="AD37" s="1"/>
      <c r="AE37" s="1"/>
      <c r="AF37" s="1"/>
      <c r="AG37" s="1"/>
      <c r="AH37" s="1"/>
      <c r="AI37" s="1"/>
      <c r="AJ37" s="1"/>
      <c r="AK37" s="1"/>
      <c r="AL37" s="1"/>
      <c r="AM37" s="1"/>
      <c r="AN37" s="1"/>
    </row>
    <row r="38" spans="1:40" s="34" customFormat="1" x14ac:dyDescent="0.3">
      <c r="A38" s="32"/>
      <c r="B38" s="33"/>
      <c r="C38" s="108" t="s">
        <v>94</v>
      </c>
      <c r="D38" s="108"/>
      <c r="E38" s="108"/>
      <c r="F38" s="108"/>
      <c r="G38" s="108"/>
      <c r="H38" s="108"/>
      <c r="I38" s="108"/>
      <c r="J38" s="108"/>
      <c r="K38" s="109"/>
      <c r="L38" s="124"/>
      <c r="M38" s="124"/>
      <c r="N38" s="124"/>
      <c r="O38" s="40" t="s">
        <v>37</v>
      </c>
      <c r="P38" s="38"/>
      <c r="Q38" s="39"/>
      <c r="R38" s="131"/>
      <c r="S38" s="132"/>
      <c r="T38" s="132"/>
      <c r="U38" s="132"/>
      <c r="V38" s="133"/>
      <c r="Z38" s="35"/>
      <c r="AA38" s="1"/>
      <c r="AB38" s="1"/>
      <c r="AC38" s="1"/>
      <c r="AD38" s="1"/>
      <c r="AE38" s="1"/>
      <c r="AF38" s="1"/>
      <c r="AG38" s="1"/>
      <c r="AH38" s="1"/>
      <c r="AI38" s="1"/>
      <c r="AJ38" s="1"/>
      <c r="AK38" s="1"/>
      <c r="AL38" s="1"/>
      <c r="AM38" s="1"/>
      <c r="AN38" s="1"/>
    </row>
    <row r="39" spans="1:40" s="34" customFormat="1" x14ac:dyDescent="0.3">
      <c r="A39" s="32"/>
      <c r="B39" s="33"/>
      <c r="C39" s="108" t="s">
        <v>95</v>
      </c>
      <c r="D39" s="108"/>
      <c r="E39" s="108"/>
      <c r="F39" s="108"/>
      <c r="G39" s="108"/>
      <c r="H39" s="108"/>
      <c r="I39" s="108"/>
      <c r="J39" s="108"/>
      <c r="K39" s="109"/>
      <c r="L39" s="124"/>
      <c r="M39" s="124"/>
      <c r="N39" s="124"/>
      <c r="O39" s="40" t="s">
        <v>38</v>
      </c>
      <c r="P39" s="38"/>
      <c r="Q39" s="39"/>
      <c r="R39" s="131"/>
      <c r="S39" s="132"/>
      <c r="T39" s="132"/>
      <c r="U39" s="132"/>
      <c r="V39" s="133"/>
      <c r="Z39" s="35"/>
      <c r="AA39" s="1"/>
      <c r="AB39" s="1"/>
      <c r="AC39" s="1"/>
      <c r="AD39" s="1"/>
      <c r="AE39" s="1"/>
      <c r="AF39" s="1"/>
      <c r="AG39" s="1"/>
      <c r="AH39" s="1"/>
      <c r="AI39" s="1"/>
      <c r="AJ39" s="1"/>
      <c r="AK39" s="1"/>
      <c r="AL39" s="1"/>
      <c r="AM39" s="1"/>
      <c r="AN39" s="1"/>
    </row>
    <row r="40" spans="1:40" s="34" customFormat="1" ht="15" thickBot="1" x14ac:dyDescent="0.35">
      <c r="A40" s="32"/>
      <c r="B40" s="33"/>
      <c r="C40" s="108" t="s">
        <v>53</v>
      </c>
      <c r="D40" s="108"/>
      <c r="E40" s="108"/>
      <c r="F40" s="108"/>
      <c r="G40" s="108"/>
      <c r="H40" s="108"/>
      <c r="I40" s="108"/>
      <c r="J40" s="108"/>
      <c r="K40" s="109"/>
      <c r="L40" s="122">
        <f>AntallKjøretøyEtter*KjørelengdePerKjøretøyEtter</f>
        <v>0</v>
      </c>
      <c r="M40" s="122"/>
      <c r="N40" s="122"/>
      <c r="O40" s="41" t="s">
        <v>55</v>
      </c>
      <c r="P40" s="39"/>
      <c r="R40" s="134"/>
      <c r="S40" s="135"/>
      <c r="T40" s="135"/>
      <c r="U40" s="135"/>
      <c r="V40" s="136"/>
      <c r="Z40" s="35"/>
      <c r="AA40" s="1"/>
      <c r="AB40" s="1"/>
      <c r="AC40" s="1"/>
      <c r="AD40" s="1"/>
      <c r="AE40" s="1"/>
      <c r="AF40" s="1"/>
      <c r="AG40" s="1"/>
      <c r="AH40" s="1"/>
      <c r="AI40" s="1"/>
      <c r="AJ40" s="1"/>
      <c r="AK40" s="1"/>
      <c r="AL40" s="1"/>
      <c r="AM40" s="1"/>
      <c r="AN40" s="1"/>
    </row>
    <row r="41" spans="1:40" x14ac:dyDescent="0.3">
      <c r="A41" s="1"/>
      <c r="B41" s="3"/>
      <c r="D41" s="4"/>
      <c r="E41" s="4"/>
      <c r="F41" s="4"/>
      <c r="G41" s="4"/>
      <c r="H41" s="4"/>
      <c r="I41" s="4"/>
      <c r="J41" s="4"/>
      <c r="K41" s="4"/>
      <c r="L41" s="4"/>
      <c r="M41" s="4"/>
      <c r="N41" s="4"/>
      <c r="O41" s="6"/>
      <c r="P41" s="5"/>
      <c r="Z41" s="22"/>
      <c r="AA41" s="1"/>
      <c r="AB41" s="1"/>
      <c r="AC41" s="1"/>
      <c r="AD41" s="1"/>
      <c r="AE41" s="1"/>
      <c r="AF41" s="1"/>
      <c r="AG41" s="1"/>
      <c r="AH41" s="1"/>
      <c r="AI41" s="1"/>
      <c r="AJ41" s="1"/>
      <c r="AK41" s="1"/>
      <c r="AL41" s="1"/>
      <c r="AM41" s="1"/>
      <c r="AN41" s="1"/>
    </row>
    <row r="42" spans="1:40" x14ac:dyDescent="0.3">
      <c r="A42" s="1"/>
      <c r="B42" s="3"/>
      <c r="D42" s="4"/>
      <c r="E42" s="4"/>
      <c r="F42" s="4"/>
      <c r="G42" s="4"/>
      <c r="H42" s="4"/>
      <c r="I42" s="4"/>
      <c r="J42" s="4"/>
      <c r="K42" s="4"/>
      <c r="L42" s="4"/>
      <c r="M42" s="4"/>
      <c r="N42" s="4"/>
      <c r="O42" s="6"/>
      <c r="P42" s="5"/>
      <c r="Z42" s="22"/>
      <c r="AA42" s="1"/>
      <c r="AB42" s="1"/>
      <c r="AC42" s="1"/>
      <c r="AD42" s="1"/>
      <c r="AE42" s="1"/>
      <c r="AF42" s="1"/>
      <c r="AG42" s="1"/>
      <c r="AH42" s="1"/>
      <c r="AI42" s="1"/>
      <c r="AJ42" s="1"/>
      <c r="AK42" s="1"/>
      <c r="AL42" s="1"/>
      <c r="AM42" s="1"/>
      <c r="AN42" s="1"/>
    </row>
    <row r="43" spans="1:40" x14ac:dyDescent="0.3">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row>
    <row r="44" spans="1:40" x14ac:dyDescent="0.3">
      <c r="A44" s="1"/>
      <c r="B44" s="3"/>
      <c r="C44" s="118" t="s">
        <v>172</v>
      </c>
      <c r="D44" s="118"/>
      <c r="E44" s="118"/>
      <c r="F44" s="118"/>
      <c r="G44" s="118"/>
      <c r="H44" s="118"/>
      <c r="I44" s="118"/>
      <c r="Z44" s="1"/>
      <c r="AA44" s="1"/>
      <c r="AB44" s="1"/>
      <c r="AC44" s="1"/>
      <c r="AD44" s="1"/>
      <c r="AE44" s="1"/>
      <c r="AF44" s="1"/>
      <c r="AG44" s="1"/>
      <c r="AH44" s="1"/>
      <c r="AI44" s="1"/>
      <c r="AJ44" s="1"/>
      <c r="AK44" s="1"/>
      <c r="AL44" s="1"/>
      <c r="AM44" s="1"/>
      <c r="AN44" s="1"/>
    </row>
    <row r="45" spans="1:40" ht="16.5" customHeight="1" x14ac:dyDescent="0.3">
      <c r="A45" s="1"/>
      <c r="B45" s="3"/>
      <c r="G45" s="148" t="s">
        <v>61</v>
      </c>
      <c r="H45" s="148"/>
      <c r="I45" s="148"/>
      <c r="J45" s="49"/>
      <c r="Z45" s="1"/>
      <c r="AA45" s="1"/>
      <c r="AB45" s="1"/>
      <c r="AC45" s="1"/>
      <c r="AD45" s="1"/>
      <c r="AE45" s="1"/>
      <c r="AF45" s="1"/>
      <c r="AG45" s="1"/>
      <c r="AH45" s="1"/>
      <c r="AI45" s="1"/>
      <c r="AJ45" s="1"/>
      <c r="AK45" s="1"/>
      <c r="AL45" s="1"/>
      <c r="AM45" s="1"/>
      <c r="AN45" s="1"/>
    </row>
    <row r="46" spans="1:40" x14ac:dyDescent="0.3">
      <c r="A46" s="1"/>
      <c r="B46" s="3"/>
      <c r="D46" s="139" t="s">
        <v>11</v>
      </c>
      <c r="E46" s="140"/>
      <c r="F46" s="141"/>
      <c r="G46" s="142" t="str">
        <f>IFERROR(UtslippsfaktorFør*AntallKjøretøyFør*KjørelengdePerKjøretøyFør/1000000,"-")</f>
        <v>-</v>
      </c>
      <c r="H46" s="143"/>
      <c r="I46" s="144"/>
      <c r="N46" s="16"/>
      <c r="O46" s="16"/>
      <c r="P46" s="16"/>
      <c r="Q46" s="16"/>
      <c r="R46" s="16"/>
      <c r="S46" s="16"/>
      <c r="T46" s="5"/>
      <c r="Z46" s="1"/>
      <c r="AA46" s="1"/>
      <c r="AB46" s="1"/>
      <c r="AC46" s="1"/>
      <c r="AD46" s="1"/>
      <c r="AE46" s="1"/>
      <c r="AF46" s="1"/>
      <c r="AG46" s="1"/>
      <c r="AH46" s="1"/>
      <c r="AI46" s="1"/>
      <c r="AJ46" s="1"/>
      <c r="AK46" s="1"/>
      <c r="AL46" s="1"/>
      <c r="AM46" s="1"/>
      <c r="AN46" s="1"/>
    </row>
    <row r="47" spans="1:40" x14ac:dyDescent="0.3">
      <c r="A47" s="1"/>
      <c r="B47" s="3"/>
      <c r="D47" s="139" t="s">
        <v>4</v>
      </c>
      <c r="E47" s="140"/>
      <c r="F47" s="141"/>
      <c r="G47" s="142" t="str">
        <f>IFERROR(UtslippsfaktorEtter*AntallKjøretøyEtter*KjørelengdePerKjøretøyEtter/1000000,"-")</f>
        <v>-</v>
      </c>
      <c r="H47" s="143"/>
      <c r="I47" s="144"/>
      <c r="N47" s="16"/>
      <c r="O47" s="16"/>
      <c r="P47" s="16"/>
      <c r="Q47" s="16"/>
      <c r="R47" s="16"/>
      <c r="S47" s="16"/>
      <c r="T47" s="5"/>
      <c r="Z47" s="1"/>
      <c r="AA47" s="1"/>
      <c r="AB47" s="1"/>
      <c r="AC47" s="1"/>
      <c r="AD47" s="1"/>
      <c r="AE47" s="1"/>
      <c r="AF47" s="1"/>
      <c r="AG47" s="1"/>
      <c r="AH47" s="1"/>
      <c r="AI47" s="1"/>
      <c r="AJ47" s="1"/>
      <c r="AK47" s="1"/>
      <c r="AL47" s="1"/>
      <c r="AM47" s="1"/>
      <c r="AN47" s="1"/>
    </row>
    <row r="48" spans="1:40" x14ac:dyDescent="0.3">
      <c r="A48" s="1"/>
      <c r="B48" s="3"/>
      <c r="D48" s="139" t="s">
        <v>171</v>
      </c>
      <c r="E48" s="140"/>
      <c r="F48" s="141"/>
      <c r="G48" s="142" t="str">
        <f>IFERROR(Utslipp_uten_tiltaket-Utslipp_dersom_tiltaket_gjennomføres,"-")</f>
        <v>-</v>
      </c>
      <c r="H48" s="143"/>
      <c r="I48" s="144"/>
      <c r="N48" s="16"/>
      <c r="O48" s="16"/>
      <c r="P48" s="16"/>
      <c r="Q48" s="16"/>
      <c r="R48" s="16"/>
      <c r="S48" s="16"/>
      <c r="T48" s="5"/>
      <c r="Z48" s="1"/>
      <c r="AA48" s="1"/>
      <c r="AB48" s="1"/>
      <c r="AC48" s="1"/>
      <c r="AD48" s="1"/>
      <c r="AE48" s="1"/>
      <c r="AF48" s="1"/>
      <c r="AG48" s="1"/>
      <c r="AH48" s="1"/>
      <c r="AI48" s="1"/>
      <c r="AJ48" s="1"/>
      <c r="AK48" s="1"/>
      <c r="AL48" s="1"/>
      <c r="AM48" s="1"/>
      <c r="AN48" s="1"/>
    </row>
    <row r="49" spans="1:40" x14ac:dyDescent="0.3">
      <c r="A49" s="1"/>
      <c r="B49" s="3"/>
      <c r="D49" s="5"/>
      <c r="E49" s="5"/>
      <c r="F49" s="5"/>
      <c r="G49" s="5"/>
      <c r="H49" s="5"/>
      <c r="T49" s="5"/>
      <c r="Z49" s="1"/>
      <c r="AA49" s="1"/>
      <c r="AB49" s="1"/>
      <c r="AC49" s="1"/>
      <c r="AD49" s="1"/>
      <c r="AE49" s="1"/>
      <c r="AF49" s="1"/>
      <c r="AG49" s="1"/>
      <c r="AH49" s="1"/>
      <c r="AI49" s="1"/>
      <c r="AJ49" s="1"/>
      <c r="AK49" s="1"/>
      <c r="AL49" s="1"/>
      <c r="AM49" s="1"/>
      <c r="AN49" s="1"/>
    </row>
    <row r="50" spans="1:40" x14ac:dyDescent="0.3">
      <c r="A50" s="1"/>
      <c r="B50" s="3"/>
      <c r="D50" s="147" t="s">
        <v>69</v>
      </c>
      <c r="E50" s="147"/>
      <c r="F50" s="147"/>
      <c r="G50" s="147"/>
      <c r="H50" s="147"/>
      <c r="I50" s="147"/>
      <c r="T50" s="5"/>
      <c r="Z50" s="1"/>
      <c r="AA50" s="1"/>
      <c r="AB50" s="1"/>
      <c r="AC50" s="1"/>
      <c r="AD50" s="1"/>
      <c r="AE50" s="1"/>
      <c r="AF50" s="1"/>
      <c r="AG50" s="1"/>
      <c r="AH50" s="1"/>
      <c r="AI50" s="1"/>
      <c r="AJ50" s="1"/>
      <c r="AK50" s="1"/>
      <c r="AL50" s="1"/>
      <c r="AM50" s="1"/>
      <c r="AN50" s="1"/>
    </row>
    <row r="51" spans="1:40" x14ac:dyDescent="0.3">
      <c r="A51" s="1"/>
      <c r="B51" s="3"/>
      <c r="D51" s="147" t="s">
        <v>87</v>
      </c>
      <c r="E51" s="147"/>
      <c r="F51" s="147"/>
      <c r="G51" s="147"/>
      <c r="H51" s="147"/>
      <c r="I51" s="147"/>
      <c r="Z51" s="1"/>
      <c r="AA51" s="1"/>
      <c r="AB51" s="1"/>
      <c r="AC51" s="1"/>
      <c r="AD51" s="1"/>
      <c r="AE51" s="1"/>
      <c r="AF51" s="1"/>
      <c r="AG51" s="1"/>
      <c r="AH51" s="1"/>
      <c r="AI51" s="1"/>
      <c r="AJ51" s="1"/>
      <c r="AK51" s="1"/>
      <c r="AL51" s="1"/>
      <c r="AM51" s="1"/>
      <c r="AN51" s="1"/>
    </row>
    <row r="52" spans="1:40" x14ac:dyDescent="0.3">
      <c r="A52" s="1"/>
      <c r="B52" s="3"/>
      <c r="F52" s="7"/>
      <c r="G52" s="9"/>
      <c r="H52" s="7"/>
      <c r="Z52" s="1"/>
      <c r="AA52" s="1"/>
      <c r="AB52" s="1"/>
      <c r="AC52" s="1"/>
      <c r="AD52" s="1"/>
      <c r="AE52" s="1"/>
      <c r="AF52" s="1"/>
      <c r="AG52" s="1"/>
      <c r="AH52" s="1"/>
      <c r="AI52" s="1"/>
      <c r="AJ52" s="1"/>
      <c r="AK52" s="1"/>
      <c r="AL52" s="1"/>
      <c r="AM52" s="1"/>
      <c r="AN52" s="1"/>
    </row>
    <row r="53" spans="1:40" x14ac:dyDescent="0.3">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row>
    <row r="54" spans="1:40" ht="15" customHeight="1" x14ac:dyDescent="0.3">
      <c r="A54" s="1"/>
      <c r="B54" s="3"/>
      <c r="C54" s="118" t="s">
        <v>88</v>
      </c>
      <c r="D54" s="118"/>
      <c r="E54" s="118"/>
      <c r="F54" s="118"/>
      <c r="G54" s="118"/>
      <c r="H54" s="118"/>
      <c r="I54" s="118"/>
      <c r="J54" s="118"/>
      <c r="K54" s="118"/>
      <c r="L54" s="118"/>
      <c r="M54" s="96"/>
      <c r="N54" s="118" t="s">
        <v>6</v>
      </c>
      <c r="O54" s="118"/>
      <c r="P54" s="95"/>
      <c r="Q54" s="95"/>
      <c r="R54" s="95"/>
      <c r="S54" s="95"/>
      <c r="T54" s="95"/>
      <c r="U54" s="95"/>
      <c r="V54" s="95"/>
      <c r="W54" s="95"/>
      <c r="X54" s="4"/>
      <c r="Y54" s="4"/>
      <c r="Z54" s="1"/>
      <c r="AA54" s="1"/>
      <c r="AB54" s="1"/>
      <c r="AC54" s="1"/>
      <c r="AD54" s="1"/>
      <c r="AE54" s="1"/>
      <c r="AF54" s="1"/>
      <c r="AG54" s="1"/>
      <c r="AH54" s="1"/>
      <c r="AI54" s="1"/>
      <c r="AJ54" s="1"/>
      <c r="AK54" s="1"/>
      <c r="AL54" s="1"/>
      <c r="AM54" s="1"/>
      <c r="AN54" s="1"/>
    </row>
    <row r="55" spans="1:40" ht="95.25" customHeight="1" x14ac:dyDescent="0.3">
      <c r="A55" s="1"/>
      <c r="B55" s="3"/>
      <c r="C55" s="146" t="s">
        <v>152</v>
      </c>
      <c r="D55" s="146"/>
      <c r="E55" s="146"/>
      <c r="F55" s="146"/>
      <c r="G55" s="146"/>
      <c r="H55" s="146"/>
      <c r="I55" s="146"/>
      <c r="J55" s="146"/>
      <c r="K55" s="146"/>
      <c r="L55" s="146"/>
      <c r="M55" s="99"/>
      <c r="N55" s="146" t="s">
        <v>156</v>
      </c>
      <c r="O55" s="146"/>
      <c r="P55" s="146"/>
      <c r="Q55" s="146"/>
      <c r="R55" s="146"/>
      <c r="S55" s="146"/>
      <c r="T55" s="146"/>
      <c r="U55" s="146"/>
      <c r="V55" s="146"/>
      <c r="W55" s="146"/>
      <c r="X55" s="146"/>
      <c r="Y55" s="146"/>
      <c r="Z55" s="1"/>
      <c r="AA55" s="1"/>
      <c r="AB55" s="1"/>
      <c r="AC55" s="1"/>
      <c r="AD55" s="1"/>
      <c r="AE55" s="1"/>
      <c r="AF55" s="1"/>
      <c r="AG55" s="1"/>
      <c r="AH55" s="1"/>
      <c r="AI55" s="1"/>
      <c r="AJ55" s="1"/>
      <c r="AK55" s="1"/>
      <c r="AL55" s="1"/>
      <c r="AM55" s="1"/>
      <c r="AN55" s="1"/>
    </row>
    <row r="56" spans="1:40" x14ac:dyDescent="0.3">
      <c r="A56" s="1"/>
      <c r="B56" s="1"/>
      <c r="C56" s="1"/>
      <c r="D56" s="1"/>
      <c r="E56" s="1"/>
      <c r="F56" s="1"/>
      <c r="G56" s="1"/>
      <c r="H56" s="1"/>
      <c r="I56" s="1"/>
      <c r="J56" s="1"/>
      <c r="K56" s="1"/>
      <c r="L56" s="1"/>
      <c r="M56" s="1"/>
      <c r="N56" s="1"/>
      <c r="O56" s="1"/>
      <c r="P56" s="1"/>
      <c r="Q56" s="1"/>
      <c r="R56" s="1"/>
      <c r="S56" s="1"/>
      <c r="T56" s="1"/>
      <c r="U56" s="1"/>
      <c r="V56" s="1"/>
      <c r="W56" s="1"/>
      <c r="X56" s="1"/>
      <c r="Y56" s="1"/>
      <c r="Z56" s="10"/>
      <c r="AA56" s="1"/>
      <c r="AB56" s="1"/>
      <c r="AC56" s="1"/>
      <c r="AD56" s="1"/>
      <c r="AE56" s="1"/>
      <c r="AF56" s="1"/>
      <c r="AG56" s="1"/>
      <c r="AH56" s="1"/>
      <c r="AI56" s="1"/>
      <c r="AJ56" s="1"/>
      <c r="AK56" s="1"/>
      <c r="AL56" s="1"/>
      <c r="AM56" s="1"/>
      <c r="AN56" s="1"/>
    </row>
    <row r="57" spans="1:40" x14ac:dyDescent="0.3">
      <c r="A57" s="1"/>
      <c r="B57" s="3"/>
      <c r="C57" s="145" t="s">
        <v>60</v>
      </c>
      <c r="D57" s="145"/>
      <c r="E57" s="145"/>
      <c r="F57" s="145"/>
      <c r="G57" s="145"/>
      <c r="H57" s="145"/>
      <c r="I57" s="145"/>
      <c r="J57" s="145"/>
      <c r="K57" s="145"/>
      <c r="L57" s="145"/>
      <c r="M57" s="145"/>
      <c r="N57" s="145"/>
      <c r="O57" s="145"/>
      <c r="Z57" s="10"/>
      <c r="AA57" s="1"/>
      <c r="AB57" s="1"/>
      <c r="AC57" s="1"/>
      <c r="AD57" s="1"/>
      <c r="AE57" s="1"/>
      <c r="AF57" s="1"/>
      <c r="AG57" s="1"/>
      <c r="AH57" s="1"/>
      <c r="AI57" s="1"/>
      <c r="AJ57" s="1"/>
      <c r="AK57" s="1"/>
      <c r="AL57" s="1"/>
      <c r="AM57" s="1"/>
      <c r="AN57" s="1"/>
    </row>
    <row r="58" spans="1:40" ht="141" customHeight="1" x14ac:dyDescent="0.3">
      <c r="A58" s="1"/>
      <c r="B58" s="3"/>
      <c r="C58" s="119" t="s">
        <v>167</v>
      </c>
      <c r="D58" s="138"/>
      <c r="E58" s="138"/>
      <c r="F58" s="138"/>
      <c r="G58" s="138"/>
      <c r="H58" s="138"/>
      <c r="I58" s="138"/>
      <c r="J58" s="138"/>
      <c r="K58" s="138"/>
      <c r="L58" s="138"/>
      <c r="M58" s="138"/>
      <c r="N58" s="138"/>
      <c r="O58" s="138"/>
      <c r="P58" s="138"/>
      <c r="Q58" s="138"/>
      <c r="R58" s="138"/>
      <c r="S58" s="138"/>
      <c r="T58" s="138"/>
      <c r="U58" s="138"/>
      <c r="V58" s="138"/>
      <c r="W58" s="138"/>
      <c r="X58" s="138"/>
      <c r="Y58" s="138"/>
      <c r="Z58" s="10"/>
      <c r="AA58" s="1"/>
      <c r="AB58" s="1"/>
      <c r="AC58" s="1"/>
      <c r="AD58" s="1"/>
      <c r="AE58" s="1"/>
      <c r="AF58" s="1"/>
      <c r="AG58" s="1"/>
      <c r="AH58" s="1"/>
      <c r="AI58" s="1"/>
      <c r="AJ58" s="1"/>
      <c r="AK58" s="1"/>
      <c r="AL58" s="1"/>
      <c r="AM58" s="1"/>
      <c r="AN58" s="1"/>
    </row>
    <row r="59" spans="1:40" x14ac:dyDescent="0.3">
      <c r="A59" s="1"/>
      <c r="B59" s="1"/>
      <c r="C59" s="1"/>
      <c r="D59" s="1"/>
      <c r="E59" s="1"/>
      <c r="F59" s="1"/>
      <c r="G59" s="1"/>
      <c r="H59" s="1"/>
      <c r="I59" s="1"/>
      <c r="J59" s="1"/>
      <c r="K59" s="1"/>
      <c r="L59" s="1"/>
      <c r="M59" s="1"/>
      <c r="N59" s="1"/>
      <c r="O59" s="1"/>
      <c r="P59" s="1"/>
      <c r="Q59" s="1"/>
      <c r="R59" s="1"/>
      <c r="S59" s="1"/>
      <c r="T59" s="1"/>
      <c r="U59" s="1"/>
      <c r="V59" s="1"/>
      <c r="W59" s="1"/>
      <c r="X59" s="1"/>
      <c r="Y59" s="1"/>
      <c r="Z59" s="10"/>
      <c r="AA59" s="1"/>
      <c r="AB59" s="1"/>
      <c r="AC59" s="1"/>
      <c r="AD59" s="1"/>
      <c r="AE59" s="1"/>
      <c r="AF59" s="1"/>
      <c r="AG59" s="1"/>
      <c r="AH59" s="1"/>
      <c r="AI59" s="1"/>
      <c r="AJ59" s="1"/>
      <c r="AK59" s="1"/>
      <c r="AL59" s="1"/>
      <c r="AM59" s="1"/>
      <c r="AN59" s="1"/>
    </row>
    <row r="60" spans="1:40" x14ac:dyDescent="0.3">
      <c r="A60" s="1"/>
      <c r="B60" s="89"/>
      <c r="C60" s="88" t="s">
        <v>173</v>
      </c>
      <c r="D60" s="151"/>
      <c r="E60" s="88"/>
      <c r="F60" s="88"/>
      <c r="G60" s="88"/>
      <c r="H60" s="88"/>
      <c r="I60" s="88"/>
      <c r="J60" s="88"/>
      <c r="K60" s="88"/>
      <c r="L60" s="88"/>
      <c r="M60" s="88"/>
      <c r="N60" s="88"/>
      <c r="O60" s="88"/>
      <c r="P60" s="88"/>
      <c r="Q60" s="88"/>
      <c r="R60" s="88"/>
      <c r="S60" s="88"/>
      <c r="T60" s="88"/>
      <c r="U60" s="88"/>
      <c r="V60" s="88"/>
      <c r="W60" s="88"/>
      <c r="X60" s="88"/>
      <c r="Y60" s="88"/>
      <c r="Z60" s="1"/>
      <c r="AA60" s="1"/>
      <c r="AB60" s="1"/>
      <c r="AC60" s="1"/>
      <c r="AD60" s="1"/>
      <c r="AE60" s="1"/>
      <c r="AF60" s="1"/>
      <c r="AG60" s="1"/>
      <c r="AH60" s="1"/>
      <c r="AI60" s="1"/>
      <c r="AJ60" s="1"/>
      <c r="AK60" s="1"/>
      <c r="AL60" s="1"/>
      <c r="AM60" s="1"/>
      <c r="AN60" s="1"/>
    </row>
    <row r="61" spans="1:40" x14ac:dyDescent="0.3">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row>
    <row r="62" spans="1:40" x14ac:dyDescent="0.3">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row>
    <row r="63" spans="1:40" x14ac:dyDescent="0.3">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row>
    <row r="64" spans="1:40" x14ac:dyDescent="0.3">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row>
    <row r="65" spans="1:40" x14ac:dyDescent="0.3">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row>
    <row r="66" spans="1:40" x14ac:dyDescent="0.3">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row>
    <row r="67" spans="1:40" x14ac:dyDescent="0.3">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row>
    <row r="68" spans="1:40" x14ac:dyDescent="0.3">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row>
    <row r="69" spans="1:40" x14ac:dyDescent="0.3">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row>
    <row r="70" spans="1:40" x14ac:dyDescent="0.3">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row>
    <row r="71" spans="1:40" x14ac:dyDescent="0.3">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row>
    <row r="72" spans="1:40" x14ac:dyDescent="0.3">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row>
    <row r="73" spans="1:40" x14ac:dyDescent="0.3">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row>
    <row r="74" spans="1:40" x14ac:dyDescent="0.3">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row>
    <row r="75" spans="1:40" x14ac:dyDescent="0.3">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row>
    <row r="76" spans="1:40" x14ac:dyDescent="0.3">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row>
    <row r="77" spans="1:40" x14ac:dyDescent="0.3">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row>
    <row r="78" spans="1:40" x14ac:dyDescent="0.3">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row>
    <row r="79" spans="1:40" x14ac:dyDescent="0.3">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row>
    <row r="80" spans="1:40" x14ac:dyDescent="0.3">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row>
    <row r="81" spans="1:40" x14ac:dyDescent="0.3">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row>
    <row r="82" spans="1:40" x14ac:dyDescent="0.3">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row>
    <row r="83" spans="1:40" x14ac:dyDescent="0.3">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row>
    <row r="84" spans="1:40" x14ac:dyDescent="0.3">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row>
    <row r="85" spans="1:40" x14ac:dyDescent="0.3">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row>
    <row r="86" spans="1:40" x14ac:dyDescent="0.3">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row>
    <row r="87" spans="1:40" x14ac:dyDescent="0.3">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row>
    <row r="88" spans="1:40" x14ac:dyDescent="0.3">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row>
    <row r="89" spans="1:40" x14ac:dyDescent="0.3">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row>
    <row r="90" spans="1:40" x14ac:dyDescent="0.3">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row>
    <row r="91" spans="1:40" x14ac:dyDescent="0.3">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row>
    <row r="92" spans="1:40" x14ac:dyDescent="0.3">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row>
    <row r="93" spans="1:40" x14ac:dyDescent="0.3">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row>
    <row r="94" spans="1:40" x14ac:dyDescent="0.3">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row>
    <row r="95" spans="1:40" x14ac:dyDescent="0.3">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row>
    <row r="96" spans="1:40" x14ac:dyDescent="0.3">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row>
    <row r="97" spans="1:40" x14ac:dyDescent="0.3">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row>
    <row r="98" spans="1:40" x14ac:dyDescent="0.3">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row>
    <row r="99" spans="1:40" x14ac:dyDescent="0.3">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row>
    <row r="100" spans="1:40" x14ac:dyDescent="0.3">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row>
    <row r="101" spans="1:40" x14ac:dyDescent="0.3">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c r="AN101" s="1"/>
    </row>
    <row r="102" spans="1:40" x14ac:dyDescent="0.3">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c r="AM102" s="1"/>
      <c r="AN102" s="1"/>
    </row>
    <row r="103" spans="1:40" x14ac:dyDescent="0.3">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row>
    <row r="104" spans="1:40" x14ac:dyDescent="0.3">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c r="AN104" s="1"/>
    </row>
    <row r="105" spans="1:40" x14ac:dyDescent="0.3">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c r="AN105" s="1"/>
    </row>
    <row r="106" spans="1:40" x14ac:dyDescent="0.3">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1"/>
      <c r="AN106" s="1"/>
    </row>
    <row r="107" spans="1:40" x14ac:dyDescent="0.3">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c r="AN107" s="1"/>
    </row>
    <row r="108" spans="1:40" x14ac:dyDescent="0.3">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row>
    <row r="109" spans="1:40" x14ac:dyDescent="0.3">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c r="AN109" s="1"/>
    </row>
    <row r="110" spans="1:40" x14ac:dyDescent="0.3">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c r="AN110" s="1"/>
    </row>
    <row r="111" spans="1:40" x14ac:dyDescent="0.3">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c r="AN111" s="1"/>
    </row>
    <row r="112" spans="1:40" x14ac:dyDescent="0.3">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c r="AN112" s="1"/>
    </row>
    <row r="113" spans="1:40" x14ac:dyDescent="0.3">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c r="AN113" s="1"/>
    </row>
    <row r="114" spans="1:40" x14ac:dyDescent="0.3">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c r="AN114" s="1"/>
    </row>
    <row r="115" spans="1:40" x14ac:dyDescent="0.3">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c r="AM115" s="1"/>
      <c r="AN115" s="1"/>
    </row>
    <row r="116" spans="1:40" x14ac:dyDescent="0.3">
      <c r="AA116" s="1"/>
      <c r="AB116" s="1"/>
      <c r="AC116" s="1"/>
      <c r="AD116" s="1"/>
      <c r="AE116" s="1"/>
      <c r="AF116" s="1"/>
      <c r="AG116" s="1"/>
      <c r="AH116" s="1"/>
      <c r="AI116" s="1"/>
      <c r="AJ116" s="1"/>
      <c r="AK116" s="1"/>
      <c r="AL116" s="1"/>
      <c r="AM116" s="1"/>
      <c r="AN116" s="1"/>
    </row>
    <row r="117" spans="1:40" x14ac:dyDescent="0.3">
      <c r="AA117" s="1"/>
      <c r="AB117" s="1"/>
      <c r="AC117" s="1"/>
      <c r="AD117" s="1"/>
      <c r="AE117" s="1"/>
      <c r="AF117" s="1"/>
      <c r="AG117" s="1"/>
      <c r="AH117" s="1"/>
      <c r="AI117" s="1"/>
      <c r="AJ117" s="1"/>
      <c r="AK117" s="1"/>
      <c r="AL117" s="1"/>
      <c r="AM117" s="1"/>
      <c r="AN117" s="1"/>
    </row>
    <row r="118" spans="1:40" x14ac:dyDescent="0.3">
      <c r="AA118" s="1"/>
      <c r="AB118" s="1"/>
      <c r="AC118" s="1"/>
      <c r="AD118" s="1"/>
      <c r="AE118" s="1"/>
      <c r="AF118" s="1"/>
      <c r="AG118" s="1"/>
      <c r="AH118" s="1"/>
      <c r="AI118" s="1"/>
      <c r="AJ118" s="1"/>
      <c r="AK118" s="1"/>
      <c r="AL118" s="1"/>
      <c r="AM118" s="1"/>
      <c r="AN118" s="1"/>
    </row>
    <row r="119" spans="1:40" x14ac:dyDescent="0.3">
      <c r="AA119" s="1"/>
      <c r="AB119" s="1"/>
      <c r="AC119" s="1"/>
      <c r="AD119" s="1"/>
      <c r="AE119" s="1"/>
      <c r="AF119" s="1"/>
      <c r="AG119" s="1"/>
      <c r="AH119" s="1"/>
      <c r="AI119" s="1"/>
      <c r="AJ119" s="1"/>
      <c r="AK119" s="1"/>
      <c r="AL119" s="1"/>
      <c r="AM119" s="1"/>
      <c r="AN119" s="1"/>
    </row>
    <row r="120" spans="1:40" x14ac:dyDescent="0.3">
      <c r="AA120" s="1"/>
      <c r="AB120" s="1"/>
      <c r="AC120" s="1"/>
      <c r="AD120" s="1"/>
      <c r="AE120" s="1"/>
      <c r="AF120" s="1"/>
      <c r="AG120" s="1"/>
      <c r="AH120" s="1"/>
      <c r="AI120" s="1"/>
      <c r="AJ120" s="1"/>
      <c r="AK120" s="1"/>
      <c r="AL120" s="1"/>
      <c r="AM120" s="1"/>
      <c r="AN120" s="1"/>
    </row>
    <row r="121" spans="1:40" x14ac:dyDescent="0.3">
      <c r="AA121" s="1"/>
      <c r="AB121" s="1"/>
      <c r="AC121" s="1"/>
      <c r="AD121" s="1"/>
      <c r="AE121" s="1"/>
      <c r="AF121" s="1"/>
      <c r="AG121" s="1"/>
      <c r="AH121" s="1"/>
      <c r="AI121" s="1"/>
      <c r="AJ121" s="1"/>
      <c r="AK121" s="1"/>
      <c r="AL121" s="1"/>
      <c r="AM121" s="1"/>
      <c r="AN121" s="1"/>
    </row>
    <row r="122" spans="1:40" x14ac:dyDescent="0.3">
      <c r="AA122" s="1"/>
      <c r="AB122" s="1"/>
      <c r="AC122" s="1"/>
      <c r="AD122" s="1"/>
      <c r="AE122" s="1"/>
      <c r="AF122" s="1"/>
      <c r="AG122" s="1"/>
      <c r="AH122" s="1"/>
      <c r="AI122" s="1"/>
      <c r="AJ122" s="1"/>
      <c r="AK122" s="1"/>
      <c r="AL122" s="1"/>
      <c r="AM122" s="1"/>
      <c r="AN122" s="1"/>
    </row>
    <row r="123" spans="1:40" x14ac:dyDescent="0.3">
      <c r="AA123" s="1"/>
      <c r="AB123" s="1"/>
      <c r="AC123" s="1"/>
      <c r="AD123" s="1"/>
      <c r="AE123" s="1"/>
      <c r="AF123" s="1"/>
      <c r="AG123" s="1"/>
      <c r="AH123" s="1"/>
      <c r="AI123" s="1"/>
      <c r="AJ123" s="1"/>
      <c r="AK123" s="1"/>
      <c r="AL123" s="1"/>
      <c r="AM123" s="1"/>
      <c r="AN123" s="1"/>
    </row>
    <row r="124" spans="1:40" x14ac:dyDescent="0.3">
      <c r="AA124" s="1"/>
      <c r="AB124" s="1"/>
      <c r="AC124" s="1"/>
      <c r="AD124" s="1"/>
      <c r="AE124" s="1"/>
      <c r="AF124" s="1"/>
      <c r="AG124" s="1"/>
      <c r="AH124" s="1"/>
      <c r="AI124" s="1"/>
      <c r="AJ124" s="1"/>
      <c r="AK124" s="1"/>
      <c r="AL124" s="1"/>
      <c r="AM124" s="1"/>
      <c r="AN124" s="1"/>
    </row>
    <row r="125" spans="1:40" x14ac:dyDescent="0.3">
      <c r="AA125" s="1"/>
      <c r="AB125" s="1"/>
      <c r="AC125" s="1"/>
      <c r="AD125" s="1"/>
      <c r="AE125" s="1"/>
      <c r="AF125" s="1"/>
      <c r="AG125" s="1"/>
      <c r="AH125" s="1"/>
      <c r="AI125" s="1"/>
      <c r="AJ125" s="1"/>
      <c r="AK125" s="1"/>
      <c r="AL125" s="1"/>
      <c r="AM125" s="1"/>
      <c r="AN125" s="1"/>
    </row>
    <row r="126" spans="1:40" x14ac:dyDescent="0.3">
      <c r="AA126" s="1"/>
      <c r="AB126" s="1"/>
      <c r="AC126" s="1"/>
      <c r="AD126" s="1"/>
      <c r="AE126" s="1"/>
      <c r="AF126" s="1"/>
      <c r="AG126" s="1"/>
      <c r="AH126" s="1"/>
      <c r="AI126" s="1"/>
      <c r="AJ126" s="1"/>
      <c r="AK126" s="1"/>
      <c r="AL126" s="1"/>
      <c r="AM126" s="1"/>
      <c r="AN126" s="1"/>
    </row>
    <row r="127" spans="1:40" x14ac:dyDescent="0.3">
      <c r="AA127" s="1"/>
      <c r="AB127" s="1"/>
      <c r="AC127" s="1"/>
      <c r="AD127" s="1"/>
      <c r="AE127" s="1"/>
      <c r="AF127" s="1"/>
      <c r="AG127" s="1"/>
      <c r="AH127" s="1"/>
      <c r="AI127" s="1"/>
      <c r="AJ127" s="1"/>
      <c r="AK127" s="1"/>
      <c r="AL127" s="1"/>
      <c r="AM127" s="1"/>
      <c r="AN127" s="1"/>
    </row>
    <row r="128" spans="1:40" x14ac:dyDescent="0.3">
      <c r="AA128" s="1"/>
      <c r="AB128" s="1"/>
      <c r="AC128" s="1"/>
      <c r="AD128" s="1"/>
      <c r="AE128" s="1"/>
      <c r="AF128" s="1"/>
      <c r="AG128" s="1"/>
      <c r="AH128" s="1"/>
      <c r="AI128" s="1"/>
      <c r="AJ128" s="1"/>
      <c r="AK128" s="1"/>
      <c r="AL128" s="1"/>
      <c r="AM128" s="1"/>
      <c r="AN128" s="1"/>
    </row>
    <row r="129" spans="27:40" x14ac:dyDescent="0.3">
      <c r="AA129" s="1"/>
      <c r="AB129" s="1"/>
      <c r="AC129" s="1"/>
      <c r="AD129" s="1"/>
      <c r="AE129" s="1"/>
      <c r="AF129" s="1"/>
      <c r="AG129" s="1"/>
      <c r="AH129" s="1"/>
      <c r="AI129" s="1"/>
      <c r="AJ129" s="1"/>
      <c r="AK129" s="1"/>
      <c r="AL129" s="1"/>
      <c r="AM129" s="1"/>
      <c r="AN129" s="1"/>
    </row>
    <row r="130" spans="27:40" x14ac:dyDescent="0.3">
      <c r="AA130" s="1"/>
      <c r="AB130" s="1"/>
      <c r="AC130" s="1"/>
      <c r="AD130" s="1"/>
      <c r="AE130" s="1"/>
      <c r="AF130" s="1"/>
      <c r="AG130" s="1"/>
      <c r="AH130" s="1"/>
      <c r="AI130" s="1"/>
      <c r="AJ130" s="1"/>
      <c r="AK130" s="1"/>
      <c r="AL130" s="1"/>
      <c r="AM130" s="1"/>
      <c r="AN130" s="1"/>
    </row>
    <row r="131" spans="27:40" x14ac:dyDescent="0.3">
      <c r="AA131" s="1"/>
      <c r="AB131" s="1"/>
      <c r="AC131" s="1"/>
      <c r="AD131" s="1"/>
      <c r="AE131" s="1"/>
      <c r="AF131" s="1"/>
      <c r="AG131" s="1"/>
      <c r="AH131" s="1"/>
      <c r="AI131" s="1"/>
      <c r="AJ131" s="1"/>
      <c r="AK131" s="1"/>
      <c r="AL131" s="1"/>
      <c r="AM131" s="1"/>
      <c r="AN131" s="1"/>
    </row>
    <row r="132" spans="27:40" x14ac:dyDescent="0.3">
      <c r="AA132" s="1"/>
      <c r="AB132" s="1"/>
      <c r="AC132" s="1"/>
      <c r="AD132" s="1"/>
      <c r="AE132" s="1"/>
      <c r="AF132" s="1"/>
      <c r="AG132" s="1"/>
      <c r="AH132" s="1"/>
      <c r="AI132" s="1"/>
      <c r="AJ132" s="1"/>
      <c r="AK132" s="1"/>
      <c r="AL132" s="1"/>
      <c r="AM132" s="1"/>
      <c r="AN132" s="1"/>
    </row>
    <row r="133" spans="27:40" x14ac:dyDescent="0.3">
      <c r="AA133" s="1"/>
      <c r="AB133" s="1"/>
      <c r="AC133" s="1"/>
      <c r="AD133" s="1"/>
      <c r="AE133" s="1"/>
      <c r="AF133" s="1"/>
      <c r="AG133" s="1"/>
      <c r="AH133" s="1"/>
      <c r="AI133" s="1"/>
      <c r="AJ133" s="1"/>
      <c r="AK133" s="1"/>
      <c r="AL133" s="1"/>
      <c r="AM133" s="1"/>
      <c r="AN133" s="1"/>
    </row>
    <row r="134" spans="27:40" x14ac:dyDescent="0.3">
      <c r="AA134" s="1"/>
      <c r="AB134" s="1"/>
      <c r="AC134" s="1"/>
      <c r="AD134" s="1"/>
      <c r="AE134" s="1"/>
      <c r="AF134" s="1"/>
      <c r="AG134" s="1"/>
      <c r="AH134" s="1"/>
      <c r="AI134" s="1"/>
      <c r="AJ134" s="1"/>
      <c r="AK134" s="1"/>
      <c r="AL134" s="1"/>
      <c r="AM134" s="1"/>
      <c r="AN134" s="1"/>
    </row>
    <row r="135" spans="27:40" x14ac:dyDescent="0.3">
      <c r="AA135" s="1"/>
      <c r="AB135" s="1"/>
      <c r="AC135" s="1"/>
      <c r="AD135" s="1"/>
      <c r="AE135" s="1"/>
      <c r="AF135" s="1"/>
      <c r="AG135" s="1"/>
      <c r="AH135" s="1"/>
      <c r="AI135" s="1"/>
      <c r="AJ135" s="1"/>
      <c r="AK135" s="1"/>
      <c r="AL135" s="1"/>
      <c r="AM135" s="1"/>
      <c r="AN135" s="1"/>
    </row>
    <row r="136" spans="27:40" x14ac:dyDescent="0.3">
      <c r="AA136" s="1"/>
      <c r="AB136" s="1"/>
      <c r="AC136" s="1"/>
      <c r="AD136" s="1"/>
      <c r="AE136" s="1"/>
      <c r="AF136" s="1"/>
      <c r="AG136" s="1"/>
      <c r="AH136" s="1"/>
      <c r="AI136" s="1"/>
      <c r="AJ136" s="1"/>
      <c r="AK136" s="1"/>
      <c r="AL136" s="1"/>
      <c r="AM136" s="1"/>
      <c r="AN136" s="1"/>
    </row>
    <row r="137" spans="27:40" x14ac:dyDescent="0.3">
      <c r="AA137" s="1"/>
      <c r="AB137" s="1"/>
      <c r="AC137" s="1"/>
      <c r="AD137" s="1"/>
      <c r="AE137" s="1"/>
      <c r="AF137" s="1"/>
      <c r="AG137" s="1"/>
      <c r="AH137" s="1"/>
      <c r="AI137" s="1"/>
      <c r="AJ137" s="1"/>
      <c r="AK137" s="1"/>
      <c r="AL137" s="1"/>
      <c r="AM137" s="1"/>
      <c r="AN137" s="1"/>
    </row>
    <row r="138" spans="27:40" x14ac:dyDescent="0.3">
      <c r="AA138" s="1"/>
      <c r="AB138" s="1"/>
      <c r="AC138" s="1"/>
      <c r="AD138" s="1"/>
      <c r="AE138" s="1"/>
      <c r="AF138" s="1"/>
      <c r="AG138" s="1"/>
      <c r="AH138" s="1"/>
      <c r="AI138" s="1"/>
      <c r="AJ138" s="1"/>
      <c r="AK138" s="1"/>
      <c r="AL138" s="1"/>
      <c r="AM138" s="1"/>
      <c r="AN138" s="1"/>
    </row>
    <row r="139" spans="27:40" x14ac:dyDescent="0.3">
      <c r="AA139" s="1"/>
      <c r="AB139" s="1"/>
      <c r="AC139" s="1"/>
      <c r="AD139" s="1"/>
      <c r="AE139" s="1"/>
      <c r="AF139" s="1"/>
      <c r="AG139" s="1"/>
      <c r="AH139" s="1"/>
      <c r="AI139" s="1"/>
      <c r="AJ139" s="1"/>
      <c r="AK139" s="1"/>
      <c r="AL139" s="1"/>
      <c r="AM139" s="1"/>
      <c r="AN139" s="1"/>
    </row>
    <row r="140" spans="27:40" x14ac:dyDescent="0.3">
      <c r="AA140" s="1"/>
      <c r="AB140" s="1"/>
      <c r="AC140" s="1"/>
      <c r="AD140" s="1"/>
      <c r="AE140" s="1"/>
      <c r="AF140" s="1"/>
      <c r="AG140" s="1"/>
      <c r="AH140" s="1"/>
      <c r="AI140" s="1"/>
      <c r="AJ140" s="1"/>
      <c r="AK140" s="1"/>
      <c r="AL140" s="1"/>
      <c r="AM140" s="1"/>
      <c r="AN140" s="1"/>
    </row>
    <row r="141" spans="27:40" x14ac:dyDescent="0.3">
      <c r="AA141" s="1"/>
      <c r="AB141" s="1"/>
      <c r="AC141" s="1"/>
      <c r="AD141" s="1"/>
      <c r="AE141" s="1"/>
      <c r="AF141" s="1"/>
      <c r="AG141" s="1"/>
      <c r="AH141" s="1"/>
      <c r="AI141" s="1"/>
      <c r="AJ141" s="1"/>
      <c r="AK141" s="1"/>
      <c r="AL141" s="1"/>
      <c r="AM141" s="1"/>
      <c r="AN141" s="1"/>
    </row>
    <row r="142" spans="27:40" x14ac:dyDescent="0.3">
      <c r="AA142" s="1"/>
      <c r="AB142" s="1"/>
      <c r="AC142" s="1"/>
      <c r="AD142" s="1"/>
      <c r="AE142" s="1"/>
      <c r="AF142" s="1"/>
      <c r="AG142" s="1"/>
      <c r="AH142" s="1"/>
      <c r="AI142" s="1"/>
      <c r="AJ142" s="1"/>
      <c r="AK142" s="1"/>
      <c r="AL142" s="1"/>
      <c r="AM142" s="1"/>
      <c r="AN142" s="1"/>
    </row>
    <row r="143" spans="27:40" x14ac:dyDescent="0.3">
      <c r="AA143" s="1"/>
      <c r="AB143" s="1"/>
      <c r="AC143" s="1"/>
      <c r="AD143" s="1"/>
      <c r="AE143" s="1"/>
      <c r="AF143" s="1"/>
      <c r="AG143" s="1"/>
      <c r="AH143" s="1"/>
      <c r="AI143" s="1"/>
      <c r="AJ143" s="1"/>
      <c r="AK143" s="1"/>
      <c r="AL143" s="1"/>
      <c r="AM143" s="1"/>
      <c r="AN143" s="1"/>
    </row>
    <row r="144" spans="27:40" x14ac:dyDescent="0.3">
      <c r="AA144" s="1"/>
      <c r="AB144" s="1"/>
      <c r="AC144" s="1"/>
      <c r="AD144" s="1"/>
      <c r="AE144" s="1"/>
      <c r="AF144" s="1"/>
      <c r="AG144" s="1"/>
      <c r="AH144" s="1"/>
      <c r="AI144" s="1"/>
      <c r="AJ144" s="1"/>
      <c r="AK144" s="1"/>
      <c r="AL144" s="1"/>
      <c r="AM144" s="1"/>
      <c r="AN144" s="1"/>
    </row>
    <row r="145" spans="27:40" x14ac:dyDescent="0.3">
      <c r="AA145" s="1"/>
      <c r="AB145" s="1"/>
      <c r="AC145" s="1"/>
      <c r="AD145" s="1"/>
      <c r="AE145" s="1"/>
      <c r="AF145" s="1"/>
      <c r="AG145" s="1"/>
      <c r="AH145" s="1"/>
      <c r="AI145" s="1"/>
      <c r="AJ145" s="1"/>
      <c r="AK145" s="1"/>
      <c r="AL145" s="1"/>
      <c r="AM145" s="1"/>
      <c r="AN145" s="1"/>
    </row>
    <row r="146" spans="27:40" x14ac:dyDescent="0.3">
      <c r="AA146" s="1"/>
      <c r="AB146" s="1"/>
      <c r="AC146" s="1"/>
      <c r="AD146" s="1"/>
      <c r="AE146" s="1"/>
      <c r="AF146" s="1"/>
      <c r="AG146" s="1"/>
      <c r="AH146" s="1"/>
      <c r="AI146" s="1"/>
      <c r="AJ146" s="1"/>
      <c r="AK146" s="1"/>
      <c r="AL146" s="1"/>
      <c r="AM146" s="1"/>
      <c r="AN146" s="1"/>
    </row>
    <row r="147" spans="27:40" x14ac:dyDescent="0.3">
      <c r="AA147" s="1"/>
      <c r="AB147" s="1"/>
      <c r="AC147" s="1"/>
      <c r="AD147" s="1"/>
      <c r="AE147" s="1"/>
      <c r="AF147" s="1"/>
      <c r="AG147" s="1"/>
      <c r="AH147" s="1"/>
      <c r="AI147" s="1"/>
      <c r="AJ147" s="1"/>
      <c r="AK147" s="1"/>
      <c r="AL147" s="1"/>
      <c r="AM147" s="1"/>
      <c r="AN147" s="1"/>
    </row>
    <row r="148" spans="27:40" x14ac:dyDescent="0.3">
      <c r="AA148" s="1"/>
      <c r="AB148" s="1"/>
      <c r="AC148" s="1"/>
      <c r="AD148" s="1"/>
      <c r="AE148" s="1"/>
      <c r="AF148" s="1"/>
      <c r="AG148" s="1"/>
      <c r="AH148" s="1"/>
      <c r="AI148" s="1"/>
      <c r="AJ148" s="1"/>
      <c r="AK148" s="1"/>
      <c r="AL148" s="1"/>
      <c r="AM148" s="1"/>
      <c r="AN148" s="1"/>
    </row>
    <row r="149" spans="27:40" x14ac:dyDescent="0.3">
      <c r="AA149" s="1"/>
      <c r="AB149" s="1"/>
      <c r="AC149" s="1"/>
      <c r="AD149" s="1"/>
      <c r="AE149" s="1"/>
      <c r="AF149" s="1"/>
      <c r="AG149" s="1"/>
      <c r="AH149" s="1"/>
      <c r="AI149" s="1"/>
      <c r="AJ149" s="1"/>
      <c r="AK149" s="1"/>
      <c r="AL149" s="1"/>
      <c r="AM149" s="1"/>
      <c r="AN149" s="1"/>
    </row>
    <row r="150" spans="27:40" x14ac:dyDescent="0.3">
      <c r="AA150" s="1"/>
      <c r="AB150" s="1"/>
      <c r="AC150" s="1"/>
      <c r="AD150" s="1"/>
      <c r="AE150" s="1"/>
      <c r="AF150" s="1"/>
      <c r="AG150" s="1"/>
      <c r="AH150" s="1"/>
      <c r="AI150" s="1"/>
      <c r="AJ150" s="1"/>
      <c r="AK150" s="1"/>
      <c r="AL150" s="1"/>
      <c r="AM150" s="1"/>
      <c r="AN150" s="1"/>
    </row>
    <row r="151" spans="27:40" x14ac:dyDescent="0.3">
      <c r="AA151" s="1"/>
      <c r="AB151" s="1"/>
      <c r="AC151" s="1"/>
      <c r="AD151" s="1"/>
      <c r="AE151" s="1"/>
      <c r="AF151" s="1"/>
      <c r="AG151" s="1"/>
      <c r="AH151" s="1"/>
      <c r="AI151" s="1"/>
      <c r="AJ151" s="1"/>
      <c r="AK151" s="1"/>
      <c r="AL151" s="1"/>
      <c r="AM151" s="1"/>
      <c r="AN151" s="1"/>
    </row>
    <row r="152" spans="27:40" x14ac:dyDescent="0.3">
      <c r="AA152" s="1"/>
      <c r="AB152" s="1"/>
      <c r="AC152" s="1"/>
      <c r="AD152" s="1"/>
      <c r="AE152" s="1"/>
      <c r="AF152" s="1"/>
      <c r="AG152" s="1"/>
      <c r="AH152" s="1"/>
      <c r="AI152" s="1"/>
      <c r="AJ152" s="1"/>
      <c r="AK152" s="1"/>
      <c r="AL152" s="1"/>
      <c r="AM152" s="1"/>
      <c r="AN152" s="1"/>
    </row>
    <row r="153" spans="27:40" x14ac:dyDescent="0.3">
      <c r="AA153" s="1"/>
      <c r="AB153" s="1"/>
      <c r="AC153" s="1"/>
      <c r="AD153" s="1"/>
      <c r="AE153" s="1"/>
      <c r="AF153" s="1"/>
      <c r="AG153" s="1"/>
      <c r="AH153" s="1"/>
      <c r="AI153" s="1"/>
      <c r="AJ153" s="1"/>
      <c r="AK153" s="1"/>
      <c r="AL153" s="1"/>
      <c r="AM153" s="1"/>
      <c r="AN153" s="1"/>
    </row>
    <row r="154" spans="27:40" x14ac:dyDescent="0.3">
      <c r="AA154" s="1"/>
      <c r="AB154" s="1"/>
      <c r="AC154" s="1"/>
      <c r="AD154" s="1"/>
      <c r="AE154" s="1"/>
      <c r="AF154" s="1"/>
      <c r="AG154" s="1"/>
      <c r="AH154" s="1"/>
      <c r="AI154" s="1"/>
      <c r="AJ154" s="1"/>
      <c r="AK154" s="1"/>
      <c r="AL154" s="1"/>
      <c r="AM154" s="1"/>
      <c r="AN154" s="1"/>
    </row>
    <row r="155" spans="27:40" x14ac:dyDescent="0.3">
      <c r="AA155" s="1"/>
      <c r="AB155" s="1"/>
      <c r="AC155" s="1"/>
      <c r="AD155" s="1"/>
      <c r="AE155" s="1"/>
      <c r="AF155" s="1"/>
      <c r="AG155" s="1"/>
      <c r="AH155" s="1"/>
      <c r="AI155" s="1"/>
      <c r="AJ155" s="1"/>
      <c r="AK155" s="1"/>
      <c r="AL155" s="1"/>
      <c r="AM155" s="1"/>
      <c r="AN155" s="1"/>
    </row>
    <row r="156" spans="27:40" x14ac:dyDescent="0.3">
      <c r="AA156" s="1"/>
      <c r="AB156" s="1"/>
      <c r="AC156" s="1"/>
      <c r="AD156" s="1"/>
      <c r="AE156" s="1"/>
      <c r="AF156" s="1"/>
      <c r="AG156" s="1"/>
      <c r="AH156" s="1"/>
      <c r="AI156" s="1"/>
      <c r="AJ156" s="1"/>
      <c r="AK156" s="1"/>
      <c r="AL156" s="1"/>
      <c r="AM156" s="1"/>
      <c r="AN156" s="1"/>
    </row>
    <row r="157" spans="27:40" x14ac:dyDescent="0.3">
      <c r="AA157" s="1"/>
      <c r="AB157" s="1"/>
      <c r="AC157" s="1"/>
      <c r="AD157" s="1"/>
      <c r="AE157" s="1"/>
      <c r="AF157" s="1"/>
      <c r="AG157" s="1"/>
      <c r="AH157" s="1"/>
      <c r="AI157" s="1"/>
      <c r="AJ157" s="1"/>
      <c r="AK157" s="1"/>
      <c r="AL157" s="1"/>
      <c r="AM157" s="1"/>
      <c r="AN157" s="1"/>
    </row>
    <row r="158" spans="27:40" x14ac:dyDescent="0.3">
      <c r="AA158" s="1"/>
      <c r="AB158" s="1"/>
      <c r="AC158" s="1"/>
      <c r="AD158" s="1"/>
      <c r="AE158" s="1"/>
      <c r="AF158" s="1"/>
      <c r="AG158" s="1"/>
      <c r="AH158" s="1"/>
      <c r="AI158" s="1"/>
      <c r="AJ158" s="1"/>
      <c r="AK158" s="1"/>
      <c r="AL158" s="1"/>
      <c r="AM158" s="1"/>
      <c r="AN158" s="1"/>
    </row>
    <row r="159" spans="27:40" x14ac:dyDescent="0.3">
      <c r="AA159" s="1"/>
      <c r="AB159" s="1"/>
      <c r="AC159" s="1"/>
      <c r="AD159" s="1"/>
      <c r="AE159" s="1"/>
      <c r="AF159" s="1"/>
      <c r="AG159" s="1"/>
      <c r="AH159" s="1"/>
      <c r="AI159" s="1"/>
      <c r="AJ159" s="1"/>
      <c r="AK159" s="1"/>
      <c r="AL159" s="1"/>
      <c r="AM159" s="1"/>
      <c r="AN159" s="1"/>
    </row>
    <row r="160" spans="27:40" x14ac:dyDescent="0.3">
      <c r="AA160" s="1"/>
      <c r="AB160" s="1"/>
      <c r="AC160" s="1"/>
      <c r="AD160" s="1"/>
      <c r="AE160" s="1"/>
      <c r="AF160" s="1"/>
      <c r="AG160" s="1"/>
      <c r="AH160" s="1"/>
      <c r="AI160" s="1"/>
      <c r="AJ160" s="1"/>
      <c r="AK160" s="1"/>
      <c r="AL160" s="1"/>
      <c r="AM160" s="1"/>
      <c r="AN160" s="1"/>
    </row>
    <row r="161" spans="27:40" x14ac:dyDescent="0.3">
      <c r="AA161" s="1"/>
      <c r="AB161" s="1"/>
      <c r="AC161" s="1"/>
      <c r="AD161" s="1"/>
      <c r="AE161" s="1"/>
      <c r="AF161" s="1"/>
      <c r="AG161" s="1"/>
      <c r="AH161" s="1"/>
      <c r="AI161" s="1"/>
      <c r="AJ161" s="1"/>
      <c r="AK161" s="1"/>
      <c r="AL161" s="1"/>
      <c r="AM161" s="1"/>
      <c r="AN161" s="1"/>
    </row>
    <row r="162" spans="27:40" x14ac:dyDescent="0.3">
      <c r="AA162" s="1"/>
      <c r="AB162" s="1"/>
      <c r="AC162" s="1"/>
      <c r="AD162" s="1"/>
      <c r="AE162" s="1"/>
      <c r="AF162" s="1"/>
      <c r="AG162" s="1"/>
      <c r="AH162" s="1"/>
      <c r="AI162" s="1"/>
      <c r="AJ162" s="1"/>
      <c r="AK162" s="1"/>
      <c r="AL162" s="1"/>
      <c r="AM162" s="1"/>
      <c r="AN162" s="1"/>
    </row>
    <row r="163" spans="27:40" x14ac:dyDescent="0.3">
      <c r="AA163" s="1"/>
      <c r="AB163" s="1"/>
      <c r="AC163" s="1"/>
      <c r="AD163" s="1"/>
      <c r="AE163" s="1"/>
      <c r="AF163" s="1"/>
      <c r="AG163" s="1"/>
      <c r="AH163" s="1"/>
      <c r="AI163" s="1"/>
      <c r="AJ163" s="1"/>
      <c r="AK163" s="1"/>
      <c r="AL163" s="1"/>
      <c r="AM163" s="1"/>
      <c r="AN163" s="1"/>
    </row>
    <row r="164" spans="27:40" x14ac:dyDescent="0.3">
      <c r="AA164" s="1"/>
      <c r="AB164" s="1"/>
      <c r="AC164" s="1"/>
      <c r="AD164" s="1"/>
      <c r="AE164" s="1"/>
      <c r="AF164" s="1"/>
      <c r="AG164" s="1"/>
      <c r="AH164" s="1"/>
      <c r="AI164" s="1"/>
      <c r="AJ164" s="1"/>
      <c r="AK164" s="1"/>
      <c r="AL164" s="1"/>
      <c r="AM164" s="1"/>
      <c r="AN164" s="1"/>
    </row>
    <row r="165" spans="27:40" x14ac:dyDescent="0.3">
      <c r="AA165" s="1"/>
      <c r="AB165" s="1"/>
      <c r="AC165" s="1"/>
      <c r="AD165" s="1"/>
      <c r="AE165" s="1"/>
      <c r="AF165" s="1"/>
      <c r="AG165" s="1"/>
      <c r="AH165" s="1"/>
      <c r="AI165" s="1"/>
      <c r="AJ165" s="1"/>
      <c r="AK165" s="1"/>
      <c r="AL165" s="1"/>
      <c r="AM165" s="1"/>
      <c r="AN165" s="1"/>
    </row>
    <row r="166" spans="27:40" x14ac:dyDescent="0.3">
      <c r="AA166" s="1"/>
      <c r="AB166" s="1"/>
      <c r="AC166" s="1"/>
      <c r="AD166" s="1"/>
      <c r="AE166" s="1"/>
      <c r="AF166" s="1"/>
      <c r="AG166" s="1"/>
      <c r="AH166" s="1"/>
      <c r="AI166" s="1"/>
      <c r="AJ166" s="1"/>
      <c r="AK166" s="1"/>
      <c r="AL166" s="1"/>
      <c r="AM166" s="1"/>
      <c r="AN166" s="1"/>
    </row>
    <row r="167" spans="27:40" x14ac:dyDescent="0.3">
      <c r="AA167" s="1"/>
      <c r="AB167" s="1"/>
      <c r="AC167" s="1"/>
      <c r="AD167" s="1"/>
      <c r="AE167" s="1"/>
      <c r="AF167" s="1"/>
      <c r="AG167" s="1"/>
      <c r="AH167" s="1"/>
      <c r="AI167" s="1"/>
      <c r="AJ167" s="1"/>
      <c r="AK167" s="1"/>
      <c r="AL167" s="1"/>
      <c r="AM167" s="1"/>
      <c r="AN167" s="1"/>
    </row>
    <row r="168" spans="27:40" x14ac:dyDescent="0.3">
      <c r="AA168" s="1"/>
      <c r="AB168" s="1"/>
      <c r="AC168" s="1"/>
      <c r="AD168" s="1"/>
      <c r="AE168" s="1"/>
      <c r="AF168" s="1"/>
      <c r="AG168" s="1"/>
      <c r="AH168" s="1"/>
      <c r="AI168" s="1"/>
      <c r="AJ168" s="1"/>
      <c r="AK168" s="1"/>
      <c r="AL168" s="1"/>
      <c r="AM168" s="1"/>
      <c r="AN168" s="1"/>
    </row>
    <row r="169" spans="27:40" x14ac:dyDescent="0.3">
      <c r="AA169" s="1"/>
      <c r="AB169" s="1"/>
      <c r="AC169" s="1"/>
      <c r="AD169" s="1"/>
      <c r="AE169" s="1"/>
      <c r="AF169" s="1"/>
      <c r="AG169" s="1"/>
      <c r="AH169" s="1"/>
      <c r="AI169" s="1"/>
      <c r="AJ169" s="1"/>
      <c r="AK169" s="1"/>
      <c r="AL169" s="1"/>
      <c r="AM169" s="1"/>
      <c r="AN169" s="1"/>
    </row>
    <row r="170" spans="27:40" x14ac:dyDescent="0.3">
      <c r="AA170" s="1"/>
      <c r="AB170" s="1"/>
      <c r="AC170" s="1"/>
      <c r="AD170" s="1"/>
      <c r="AE170" s="1"/>
      <c r="AF170" s="1"/>
      <c r="AG170" s="1"/>
      <c r="AH170" s="1"/>
      <c r="AI170" s="1"/>
      <c r="AJ170" s="1"/>
      <c r="AK170" s="1"/>
      <c r="AL170" s="1"/>
      <c r="AM170" s="1"/>
      <c r="AN170" s="1"/>
    </row>
    <row r="171" spans="27:40" x14ac:dyDescent="0.3">
      <c r="AA171" s="1"/>
      <c r="AB171" s="1"/>
      <c r="AC171" s="1"/>
      <c r="AD171" s="1"/>
      <c r="AE171" s="1"/>
      <c r="AF171" s="1"/>
      <c r="AG171" s="1"/>
      <c r="AH171" s="1"/>
      <c r="AI171" s="1"/>
      <c r="AJ171" s="1"/>
      <c r="AK171" s="1"/>
      <c r="AL171" s="1"/>
      <c r="AM171" s="1"/>
      <c r="AN171" s="1"/>
    </row>
    <row r="172" spans="27:40" x14ac:dyDescent="0.3">
      <c r="AA172" s="1"/>
      <c r="AB172" s="1"/>
      <c r="AC172" s="1"/>
      <c r="AD172" s="1"/>
      <c r="AE172" s="1"/>
      <c r="AF172" s="1"/>
      <c r="AG172" s="1"/>
      <c r="AH172" s="1"/>
      <c r="AI172" s="1"/>
      <c r="AJ172" s="1"/>
      <c r="AK172" s="1"/>
      <c r="AL172" s="1"/>
      <c r="AM172" s="1"/>
      <c r="AN172" s="1"/>
    </row>
    <row r="173" spans="27:40" x14ac:dyDescent="0.3">
      <c r="AA173" s="1"/>
      <c r="AB173" s="1"/>
      <c r="AC173" s="1"/>
      <c r="AD173" s="1"/>
      <c r="AE173" s="1"/>
      <c r="AF173" s="1"/>
      <c r="AG173" s="1"/>
      <c r="AH173" s="1"/>
      <c r="AI173" s="1"/>
      <c r="AJ173" s="1"/>
      <c r="AK173" s="1"/>
      <c r="AL173" s="1"/>
      <c r="AM173" s="1"/>
      <c r="AN173" s="1"/>
    </row>
    <row r="174" spans="27:40" x14ac:dyDescent="0.3">
      <c r="AA174" s="1"/>
      <c r="AB174" s="1"/>
      <c r="AC174" s="1"/>
      <c r="AD174" s="1"/>
      <c r="AE174" s="1"/>
      <c r="AF174" s="1"/>
      <c r="AG174" s="1"/>
      <c r="AH174" s="1"/>
      <c r="AI174" s="1"/>
      <c r="AJ174" s="1"/>
      <c r="AK174" s="1"/>
      <c r="AL174" s="1"/>
      <c r="AM174" s="1"/>
      <c r="AN174" s="1"/>
    </row>
    <row r="175" spans="27:40" x14ac:dyDescent="0.3">
      <c r="AA175" s="1"/>
      <c r="AB175" s="1"/>
      <c r="AC175" s="1"/>
      <c r="AD175" s="1"/>
      <c r="AE175" s="1"/>
      <c r="AF175" s="1"/>
      <c r="AG175" s="1"/>
      <c r="AH175" s="1"/>
      <c r="AI175" s="1"/>
      <c r="AJ175" s="1"/>
      <c r="AK175" s="1"/>
      <c r="AL175" s="1"/>
      <c r="AM175" s="1"/>
      <c r="AN175" s="1"/>
    </row>
    <row r="176" spans="27:40" x14ac:dyDescent="0.3">
      <c r="AA176" s="1"/>
      <c r="AB176" s="1"/>
      <c r="AC176" s="1"/>
      <c r="AD176" s="1"/>
      <c r="AE176" s="1"/>
      <c r="AF176" s="1"/>
      <c r="AG176" s="1"/>
      <c r="AH176" s="1"/>
      <c r="AI176" s="1"/>
      <c r="AJ176" s="1"/>
      <c r="AK176" s="1"/>
      <c r="AL176" s="1"/>
      <c r="AM176" s="1"/>
      <c r="AN176" s="1"/>
    </row>
    <row r="177" spans="27:40" x14ac:dyDescent="0.3">
      <c r="AA177" s="1"/>
      <c r="AB177" s="1"/>
      <c r="AC177" s="1"/>
      <c r="AD177" s="1"/>
      <c r="AE177" s="1"/>
      <c r="AF177" s="1"/>
      <c r="AG177" s="1"/>
      <c r="AH177" s="1"/>
      <c r="AI177" s="1"/>
      <c r="AJ177" s="1"/>
      <c r="AK177" s="1"/>
      <c r="AL177" s="1"/>
      <c r="AM177" s="1"/>
      <c r="AN177" s="1"/>
    </row>
    <row r="178" spans="27:40" x14ac:dyDescent="0.3">
      <c r="AA178" s="1"/>
      <c r="AB178" s="1"/>
      <c r="AC178" s="1"/>
      <c r="AD178" s="1"/>
      <c r="AE178" s="1"/>
      <c r="AF178" s="1"/>
      <c r="AG178" s="1"/>
      <c r="AH178" s="1"/>
      <c r="AI178" s="1"/>
      <c r="AJ178" s="1"/>
      <c r="AK178" s="1"/>
      <c r="AL178" s="1"/>
      <c r="AM178" s="1"/>
      <c r="AN178" s="1"/>
    </row>
    <row r="179" spans="27:40" x14ac:dyDescent="0.3">
      <c r="AA179" s="1"/>
      <c r="AB179" s="1"/>
      <c r="AC179" s="1"/>
      <c r="AD179" s="1"/>
      <c r="AE179" s="1"/>
      <c r="AF179" s="1"/>
      <c r="AG179" s="1"/>
      <c r="AH179" s="1"/>
      <c r="AI179" s="1"/>
      <c r="AJ179" s="1"/>
      <c r="AK179" s="1"/>
      <c r="AL179" s="1"/>
      <c r="AM179" s="1"/>
      <c r="AN179" s="1"/>
    </row>
    <row r="180" spans="27:40" x14ac:dyDescent="0.3">
      <c r="AA180" s="1"/>
      <c r="AB180" s="1"/>
      <c r="AC180" s="1"/>
      <c r="AD180" s="1"/>
      <c r="AE180" s="1"/>
      <c r="AF180" s="1"/>
      <c r="AG180" s="1"/>
      <c r="AH180" s="1"/>
      <c r="AI180" s="1"/>
      <c r="AJ180" s="1"/>
      <c r="AK180" s="1"/>
      <c r="AL180" s="1"/>
      <c r="AM180" s="1"/>
      <c r="AN180" s="1"/>
    </row>
    <row r="181" spans="27:40" x14ac:dyDescent="0.3">
      <c r="AA181" s="1"/>
      <c r="AB181" s="1"/>
      <c r="AC181" s="1"/>
      <c r="AD181" s="1"/>
      <c r="AE181" s="1"/>
      <c r="AF181" s="1"/>
      <c r="AG181" s="1"/>
      <c r="AH181" s="1"/>
      <c r="AI181" s="1"/>
      <c r="AJ181" s="1"/>
      <c r="AK181" s="1"/>
      <c r="AL181" s="1"/>
      <c r="AM181" s="1"/>
      <c r="AN181" s="1"/>
    </row>
    <row r="182" spans="27:40" x14ac:dyDescent="0.3">
      <c r="AA182" s="1"/>
      <c r="AB182" s="1"/>
      <c r="AC182" s="1"/>
      <c r="AD182" s="1"/>
      <c r="AE182" s="1"/>
      <c r="AF182" s="1"/>
      <c r="AG182" s="1"/>
      <c r="AH182" s="1"/>
      <c r="AI182" s="1"/>
      <c r="AJ182" s="1"/>
      <c r="AK182" s="1"/>
      <c r="AL182" s="1"/>
      <c r="AM182" s="1"/>
      <c r="AN182" s="1"/>
    </row>
    <row r="183" spans="27:40" x14ac:dyDescent="0.3">
      <c r="AA183" s="1"/>
      <c r="AB183" s="1"/>
      <c r="AC183" s="1"/>
      <c r="AD183" s="1"/>
      <c r="AE183" s="1"/>
      <c r="AF183" s="1"/>
      <c r="AG183" s="1"/>
      <c r="AH183" s="1"/>
      <c r="AI183" s="1"/>
      <c r="AJ183" s="1"/>
      <c r="AK183" s="1"/>
      <c r="AL183" s="1"/>
      <c r="AM183" s="1"/>
      <c r="AN183" s="1"/>
    </row>
    <row r="184" spans="27:40" x14ac:dyDescent="0.3">
      <c r="AA184" s="1"/>
      <c r="AB184" s="1"/>
      <c r="AC184" s="1"/>
      <c r="AD184" s="1"/>
      <c r="AE184" s="1"/>
      <c r="AF184" s="1"/>
      <c r="AG184" s="1"/>
      <c r="AH184" s="1"/>
      <c r="AI184" s="1"/>
      <c r="AJ184" s="1"/>
      <c r="AK184" s="1"/>
      <c r="AL184" s="1"/>
      <c r="AM184" s="1"/>
      <c r="AN184" s="1"/>
    </row>
    <row r="185" spans="27:40" x14ac:dyDescent="0.3">
      <c r="AA185" s="1"/>
      <c r="AB185" s="1"/>
      <c r="AC185" s="1"/>
      <c r="AD185" s="1"/>
      <c r="AE185" s="1"/>
      <c r="AF185" s="1"/>
      <c r="AG185" s="1"/>
      <c r="AH185" s="1"/>
      <c r="AI185" s="1"/>
      <c r="AJ185" s="1"/>
      <c r="AK185" s="1"/>
      <c r="AL185" s="1"/>
      <c r="AM185" s="1"/>
      <c r="AN185" s="1"/>
    </row>
    <row r="186" spans="27:40" x14ac:dyDescent="0.3">
      <c r="AA186" s="1"/>
      <c r="AB186" s="1"/>
      <c r="AC186" s="1"/>
      <c r="AD186" s="1"/>
      <c r="AE186" s="1"/>
      <c r="AF186" s="1"/>
      <c r="AG186" s="1"/>
      <c r="AH186" s="1"/>
      <c r="AI186" s="1"/>
      <c r="AJ186" s="1"/>
      <c r="AK186" s="1"/>
      <c r="AL186" s="1"/>
      <c r="AM186" s="1"/>
      <c r="AN186" s="1"/>
    </row>
    <row r="187" spans="27:40" x14ac:dyDescent="0.3">
      <c r="AA187" s="1"/>
      <c r="AB187" s="1"/>
      <c r="AC187" s="1"/>
      <c r="AD187" s="1"/>
      <c r="AE187" s="1"/>
      <c r="AF187" s="1"/>
      <c r="AG187" s="1"/>
      <c r="AH187" s="1"/>
      <c r="AI187" s="1"/>
      <c r="AJ187" s="1"/>
      <c r="AK187" s="1"/>
      <c r="AL187" s="1"/>
      <c r="AM187" s="1"/>
      <c r="AN187" s="1"/>
    </row>
    <row r="188" spans="27:40" x14ac:dyDescent="0.3">
      <c r="AA188" s="1"/>
      <c r="AB188" s="1"/>
      <c r="AC188" s="1"/>
      <c r="AD188" s="1"/>
      <c r="AE188" s="1"/>
      <c r="AF188" s="1"/>
      <c r="AG188" s="1"/>
      <c r="AH188" s="1"/>
      <c r="AI188" s="1"/>
      <c r="AJ188" s="1"/>
      <c r="AK188" s="1"/>
      <c r="AL188" s="1"/>
      <c r="AM188" s="1"/>
      <c r="AN188" s="1"/>
    </row>
    <row r="189" spans="27:40" x14ac:dyDescent="0.3">
      <c r="AA189" s="1"/>
      <c r="AB189" s="1"/>
      <c r="AC189" s="1"/>
      <c r="AD189" s="1"/>
      <c r="AE189" s="1"/>
      <c r="AF189" s="1"/>
      <c r="AG189" s="1"/>
      <c r="AH189" s="1"/>
      <c r="AI189" s="1"/>
      <c r="AJ189" s="1"/>
      <c r="AK189" s="1"/>
      <c r="AL189" s="1"/>
      <c r="AM189" s="1"/>
      <c r="AN189" s="1"/>
    </row>
    <row r="190" spans="27:40" x14ac:dyDescent="0.3">
      <c r="AA190" s="1"/>
      <c r="AB190" s="1"/>
      <c r="AC190" s="1"/>
      <c r="AD190" s="1"/>
      <c r="AE190" s="1"/>
      <c r="AF190" s="1"/>
      <c r="AG190" s="1"/>
      <c r="AH190" s="1"/>
      <c r="AI190" s="1"/>
      <c r="AJ190" s="1"/>
      <c r="AK190" s="1"/>
      <c r="AL190" s="1"/>
      <c r="AM190" s="1"/>
      <c r="AN190" s="1"/>
    </row>
    <row r="191" spans="27:40" x14ac:dyDescent="0.3">
      <c r="AA191" s="1"/>
      <c r="AB191" s="1"/>
      <c r="AC191" s="1"/>
      <c r="AD191" s="1"/>
      <c r="AE191" s="1"/>
      <c r="AF191" s="1"/>
      <c r="AG191" s="1"/>
      <c r="AH191" s="1"/>
      <c r="AI191" s="1"/>
      <c r="AJ191" s="1"/>
      <c r="AK191" s="1"/>
      <c r="AL191" s="1"/>
      <c r="AM191" s="1"/>
      <c r="AN191" s="1"/>
    </row>
    <row r="192" spans="27:40" x14ac:dyDescent="0.3">
      <c r="AA192" s="1"/>
      <c r="AB192" s="1"/>
      <c r="AC192" s="1"/>
      <c r="AD192" s="1"/>
      <c r="AE192" s="1"/>
      <c r="AF192" s="1"/>
      <c r="AG192" s="1"/>
      <c r="AH192" s="1"/>
      <c r="AI192" s="1"/>
      <c r="AJ192" s="1"/>
      <c r="AK192" s="1"/>
      <c r="AL192" s="1"/>
      <c r="AM192" s="1"/>
      <c r="AN192" s="1"/>
    </row>
    <row r="193" spans="27:40" x14ac:dyDescent="0.3">
      <c r="AA193" s="1"/>
      <c r="AB193" s="1"/>
      <c r="AC193" s="1"/>
      <c r="AD193" s="1"/>
      <c r="AE193" s="1"/>
      <c r="AF193" s="1"/>
      <c r="AG193" s="1"/>
      <c r="AH193" s="1"/>
      <c r="AI193" s="1"/>
      <c r="AJ193" s="1"/>
      <c r="AK193" s="1"/>
      <c r="AL193" s="1"/>
      <c r="AM193" s="1"/>
      <c r="AN193" s="1"/>
    </row>
    <row r="194" spans="27:40" x14ac:dyDescent="0.3">
      <c r="AA194" s="1"/>
      <c r="AB194" s="1"/>
      <c r="AC194" s="1"/>
      <c r="AD194" s="1"/>
      <c r="AE194" s="1"/>
      <c r="AF194" s="1"/>
      <c r="AG194" s="1"/>
      <c r="AH194" s="1"/>
      <c r="AI194" s="1"/>
      <c r="AJ194" s="1"/>
      <c r="AK194" s="1"/>
      <c r="AL194" s="1"/>
      <c r="AM194" s="1"/>
      <c r="AN194" s="1"/>
    </row>
    <row r="195" spans="27:40" x14ac:dyDescent="0.3">
      <c r="AA195" s="1"/>
      <c r="AB195" s="1"/>
      <c r="AC195" s="1"/>
      <c r="AD195" s="1"/>
      <c r="AE195" s="1"/>
      <c r="AF195" s="1"/>
      <c r="AG195" s="1"/>
      <c r="AH195" s="1"/>
      <c r="AI195" s="1"/>
      <c r="AJ195" s="1"/>
      <c r="AK195" s="1"/>
      <c r="AL195" s="1"/>
      <c r="AM195" s="1"/>
      <c r="AN195" s="1"/>
    </row>
    <row r="196" spans="27:40" x14ac:dyDescent="0.3">
      <c r="AA196" s="1"/>
      <c r="AB196" s="1"/>
      <c r="AC196" s="1"/>
      <c r="AD196" s="1"/>
      <c r="AE196" s="1"/>
      <c r="AF196" s="1"/>
      <c r="AG196" s="1"/>
      <c r="AH196" s="1"/>
      <c r="AI196" s="1"/>
      <c r="AJ196" s="1"/>
      <c r="AK196" s="1"/>
      <c r="AL196" s="1"/>
      <c r="AM196" s="1"/>
      <c r="AN196" s="1"/>
    </row>
    <row r="197" spans="27:40" x14ac:dyDescent="0.3">
      <c r="AA197" s="1"/>
      <c r="AB197" s="1"/>
      <c r="AC197" s="1"/>
      <c r="AD197" s="1"/>
      <c r="AE197" s="1"/>
      <c r="AF197" s="1"/>
      <c r="AG197" s="1"/>
      <c r="AH197" s="1"/>
      <c r="AI197" s="1"/>
      <c r="AJ197" s="1"/>
      <c r="AK197" s="1"/>
      <c r="AL197" s="1"/>
      <c r="AM197" s="1"/>
      <c r="AN197" s="1"/>
    </row>
    <row r="198" spans="27:40" x14ac:dyDescent="0.3">
      <c r="AA198" s="1"/>
      <c r="AB198" s="1"/>
      <c r="AC198" s="1"/>
      <c r="AD198" s="1"/>
      <c r="AE198" s="1"/>
      <c r="AF198" s="1"/>
      <c r="AG198" s="1"/>
      <c r="AH198" s="1"/>
      <c r="AI198" s="1"/>
      <c r="AJ198" s="1"/>
      <c r="AK198" s="1"/>
      <c r="AL198" s="1"/>
      <c r="AM198" s="1"/>
      <c r="AN198" s="1"/>
    </row>
    <row r="199" spans="27:40" x14ac:dyDescent="0.3">
      <c r="AA199" s="1"/>
      <c r="AB199" s="1"/>
      <c r="AC199" s="1"/>
      <c r="AD199" s="1"/>
      <c r="AE199" s="1"/>
      <c r="AF199" s="1"/>
      <c r="AG199" s="1"/>
      <c r="AH199" s="1"/>
      <c r="AI199" s="1"/>
      <c r="AJ199" s="1"/>
      <c r="AK199" s="1"/>
      <c r="AL199" s="1"/>
      <c r="AM199" s="1"/>
      <c r="AN199" s="1"/>
    </row>
    <row r="200" spans="27:40" x14ac:dyDescent="0.3">
      <c r="AA200" s="1"/>
      <c r="AB200" s="1"/>
      <c r="AC200" s="1"/>
      <c r="AD200" s="1"/>
      <c r="AE200" s="1"/>
      <c r="AF200" s="1"/>
      <c r="AG200" s="1"/>
      <c r="AH200" s="1"/>
      <c r="AI200" s="1"/>
      <c r="AJ200" s="1"/>
      <c r="AK200" s="1"/>
      <c r="AL200" s="1"/>
      <c r="AM200" s="1"/>
      <c r="AN200" s="1"/>
    </row>
    <row r="201" spans="27:40" x14ac:dyDescent="0.3">
      <c r="AA201" s="1"/>
      <c r="AB201" s="1"/>
      <c r="AC201" s="1"/>
      <c r="AD201" s="1"/>
      <c r="AE201" s="1"/>
      <c r="AF201" s="1"/>
      <c r="AG201" s="1"/>
      <c r="AH201" s="1"/>
      <c r="AI201" s="1"/>
      <c r="AJ201" s="1"/>
      <c r="AK201" s="1"/>
      <c r="AL201" s="1"/>
      <c r="AM201" s="1"/>
      <c r="AN201" s="1"/>
    </row>
    <row r="202" spans="27:40" x14ac:dyDescent="0.3">
      <c r="AA202" s="1"/>
      <c r="AB202" s="1"/>
      <c r="AC202" s="1"/>
      <c r="AD202" s="1"/>
      <c r="AE202" s="1"/>
      <c r="AF202" s="1"/>
      <c r="AG202" s="1"/>
      <c r="AH202" s="1"/>
      <c r="AI202" s="1"/>
      <c r="AJ202" s="1"/>
      <c r="AK202" s="1"/>
      <c r="AL202" s="1"/>
      <c r="AM202" s="1"/>
      <c r="AN202" s="1"/>
    </row>
    <row r="203" spans="27:40" x14ac:dyDescent="0.3">
      <c r="AA203" s="1"/>
      <c r="AB203" s="1"/>
      <c r="AC203" s="1"/>
      <c r="AD203" s="1"/>
      <c r="AE203" s="1"/>
      <c r="AF203" s="1"/>
      <c r="AG203" s="1"/>
      <c r="AH203" s="1"/>
      <c r="AI203" s="1"/>
      <c r="AJ203" s="1"/>
      <c r="AK203" s="1"/>
      <c r="AL203" s="1"/>
      <c r="AM203" s="1"/>
      <c r="AN203" s="1"/>
    </row>
    <row r="204" spans="27:40" x14ac:dyDescent="0.3">
      <c r="AA204" s="1"/>
      <c r="AB204" s="1"/>
      <c r="AC204" s="1"/>
      <c r="AD204" s="1"/>
      <c r="AE204" s="1"/>
      <c r="AF204" s="1"/>
      <c r="AG204" s="1"/>
      <c r="AH204" s="1"/>
      <c r="AI204" s="1"/>
      <c r="AJ204" s="1"/>
      <c r="AK204" s="1"/>
      <c r="AL204" s="1"/>
      <c r="AM204" s="1"/>
      <c r="AN204" s="1"/>
    </row>
    <row r="205" spans="27:40" x14ac:dyDescent="0.3">
      <c r="AA205" s="1"/>
      <c r="AB205" s="1"/>
      <c r="AC205" s="1"/>
      <c r="AD205" s="1"/>
      <c r="AE205" s="1"/>
      <c r="AF205" s="1"/>
      <c r="AG205" s="1"/>
      <c r="AH205" s="1"/>
      <c r="AI205" s="1"/>
      <c r="AJ205" s="1"/>
      <c r="AK205" s="1"/>
      <c r="AL205" s="1"/>
      <c r="AM205" s="1"/>
      <c r="AN205" s="1"/>
    </row>
    <row r="206" spans="27:40" x14ac:dyDescent="0.3">
      <c r="AA206" s="1"/>
      <c r="AB206" s="1"/>
      <c r="AC206" s="1"/>
      <c r="AD206" s="1"/>
      <c r="AE206" s="1"/>
      <c r="AF206" s="1"/>
      <c r="AG206" s="1"/>
      <c r="AH206" s="1"/>
      <c r="AI206" s="1"/>
      <c r="AJ206" s="1"/>
      <c r="AK206" s="1"/>
      <c r="AL206" s="1"/>
      <c r="AM206" s="1"/>
      <c r="AN206" s="1"/>
    </row>
    <row r="207" spans="27:40" x14ac:dyDescent="0.3">
      <c r="AA207" s="1"/>
      <c r="AB207" s="1"/>
      <c r="AC207" s="1"/>
      <c r="AD207" s="1"/>
      <c r="AE207" s="1"/>
      <c r="AF207" s="1"/>
      <c r="AG207" s="1"/>
      <c r="AH207" s="1"/>
      <c r="AI207" s="1"/>
      <c r="AJ207" s="1"/>
      <c r="AK207" s="1"/>
      <c r="AL207" s="1"/>
      <c r="AM207" s="1"/>
      <c r="AN207" s="1"/>
    </row>
    <row r="208" spans="27:40" x14ac:dyDescent="0.3">
      <c r="AA208" s="1"/>
      <c r="AB208" s="1"/>
      <c r="AC208" s="1"/>
      <c r="AD208" s="1"/>
      <c r="AE208" s="1"/>
      <c r="AF208" s="1"/>
      <c r="AG208" s="1"/>
      <c r="AH208" s="1"/>
      <c r="AI208" s="1"/>
      <c r="AJ208" s="1"/>
      <c r="AK208" s="1"/>
      <c r="AL208" s="1"/>
      <c r="AM208" s="1"/>
      <c r="AN208" s="1"/>
    </row>
    <row r="209" spans="27:40" x14ac:dyDescent="0.3">
      <c r="AA209" s="1"/>
      <c r="AB209" s="1"/>
      <c r="AC209" s="1"/>
      <c r="AD209" s="1"/>
      <c r="AE209" s="1"/>
      <c r="AF209" s="1"/>
      <c r="AG209" s="1"/>
      <c r="AH209" s="1"/>
      <c r="AI209" s="1"/>
      <c r="AJ209" s="1"/>
      <c r="AK209" s="1"/>
      <c r="AL209" s="1"/>
      <c r="AM209" s="1"/>
      <c r="AN209" s="1"/>
    </row>
    <row r="210" spans="27:40" x14ac:dyDescent="0.3">
      <c r="AA210" s="1"/>
      <c r="AB210" s="1"/>
      <c r="AC210" s="1"/>
      <c r="AD210" s="1"/>
      <c r="AE210" s="1"/>
      <c r="AF210" s="1"/>
      <c r="AG210" s="1"/>
      <c r="AH210" s="1"/>
      <c r="AI210" s="1"/>
      <c r="AJ210" s="1"/>
      <c r="AK210" s="1"/>
      <c r="AL210" s="1"/>
      <c r="AM210" s="1"/>
      <c r="AN210" s="1"/>
    </row>
    <row r="211" spans="27:40" x14ac:dyDescent="0.3">
      <c r="AA211" s="1"/>
      <c r="AB211" s="1"/>
      <c r="AC211" s="1"/>
      <c r="AD211" s="1"/>
      <c r="AE211" s="1"/>
      <c r="AF211" s="1"/>
      <c r="AG211" s="1"/>
      <c r="AH211" s="1"/>
      <c r="AI211" s="1"/>
      <c r="AJ211" s="1"/>
      <c r="AK211" s="1"/>
      <c r="AL211" s="1"/>
      <c r="AM211" s="1"/>
      <c r="AN211" s="1"/>
    </row>
    <row r="212" spans="27:40" x14ac:dyDescent="0.3">
      <c r="AA212" s="1"/>
      <c r="AB212" s="1"/>
      <c r="AC212" s="1"/>
      <c r="AD212" s="1"/>
      <c r="AE212" s="1"/>
      <c r="AF212" s="1"/>
      <c r="AG212" s="1"/>
      <c r="AH212" s="1"/>
      <c r="AI212" s="1"/>
      <c r="AJ212" s="1"/>
      <c r="AK212" s="1"/>
      <c r="AL212" s="1"/>
      <c r="AM212" s="1"/>
      <c r="AN212" s="1"/>
    </row>
    <row r="213" spans="27:40" x14ac:dyDescent="0.3">
      <c r="AA213" s="1"/>
      <c r="AB213" s="1"/>
      <c r="AC213" s="1"/>
      <c r="AD213" s="1"/>
      <c r="AE213" s="1"/>
      <c r="AF213" s="1"/>
      <c r="AG213" s="1"/>
      <c r="AH213" s="1"/>
      <c r="AI213" s="1"/>
      <c r="AJ213" s="1"/>
      <c r="AK213" s="1"/>
      <c r="AL213" s="1"/>
      <c r="AM213" s="1"/>
      <c r="AN213" s="1"/>
    </row>
    <row r="214" spans="27:40" x14ac:dyDescent="0.3">
      <c r="AA214" s="1"/>
      <c r="AB214" s="1"/>
      <c r="AC214" s="1"/>
      <c r="AD214" s="1"/>
      <c r="AE214" s="1"/>
      <c r="AF214" s="1"/>
      <c r="AG214" s="1"/>
      <c r="AH214" s="1"/>
      <c r="AI214" s="1"/>
      <c r="AJ214" s="1"/>
      <c r="AK214" s="1"/>
      <c r="AL214" s="1"/>
      <c r="AM214" s="1"/>
      <c r="AN214" s="1"/>
    </row>
    <row r="215" spans="27:40" x14ac:dyDescent="0.3">
      <c r="AA215" s="1"/>
      <c r="AB215" s="1"/>
      <c r="AC215" s="1"/>
      <c r="AD215" s="1"/>
      <c r="AE215" s="1"/>
      <c r="AF215" s="1"/>
      <c r="AG215" s="1"/>
      <c r="AH215" s="1"/>
      <c r="AI215" s="1"/>
      <c r="AJ215" s="1"/>
      <c r="AK215" s="1"/>
      <c r="AL215" s="1"/>
      <c r="AM215" s="1"/>
      <c r="AN215" s="1"/>
    </row>
    <row r="216" spans="27:40" x14ac:dyDescent="0.3">
      <c r="AA216" s="1"/>
      <c r="AB216" s="1"/>
      <c r="AC216" s="1"/>
      <c r="AD216" s="1"/>
      <c r="AE216" s="1"/>
      <c r="AF216" s="1"/>
      <c r="AG216" s="1"/>
      <c r="AH216" s="1"/>
      <c r="AI216" s="1"/>
      <c r="AJ216" s="1"/>
      <c r="AK216" s="1"/>
      <c r="AL216" s="1"/>
      <c r="AM216" s="1"/>
      <c r="AN216" s="1"/>
    </row>
    <row r="217" spans="27:40" x14ac:dyDescent="0.3">
      <c r="AA217" s="1"/>
      <c r="AB217" s="1"/>
      <c r="AC217" s="1"/>
      <c r="AD217" s="1"/>
      <c r="AE217" s="1"/>
      <c r="AF217" s="1"/>
      <c r="AG217" s="1"/>
      <c r="AH217" s="1"/>
      <c r="AI217" s="1"/>
      <c r="AJ217" s="1"/>
      <c r="AK217" s="1"/>
      <c r="AL217" s="1"/>
      <c r="AM217" s="1"/>
      <c r="AN217" s="1"/>
    </row>
    <row r="218" spans="27:40" x14ac:dyDescent="0.3">
      <c r="AA218" s="1"/>
      <c r="AB218" s="1"/>
      <c r="AC218" s="1"/>
      <c r="AD218" s="1"/>
      <c r="AE218" s="1"/>
      <c r="AF218" s="1"/>
      <c r="AG218" s="1"/>
      <c r="AH218" s="1"/>
      <c r="AI218" s="1"/>
      <c r="AJ218" s="1"/>
      <c r="AK218" s="1"/>
      <c r="AL218" s="1"/>
      <c r="AM218" s="1"/>
      <c r="AN218" s="1"/>
    </row>
    <row r="219" spans="27:40" x14ac:dyDescent="0.3">
      <c r="AA219" s="1"/>
      <c r="AB219" s="1"/>
      <c r="AC219" s="1"/>
      <c r="AD219" s="1"/>
      <c r="AE219" s="1"/>
      <c r="AF219" s="1"/>
      <c r="AG219" s="1"/>
      <c r="AH219" s="1"/>
      <c r="AI219" s="1"/>
      <c r="AJ219" s="1"/>
      <c r="AK219" s="1"/>
      <c r="AL219" s="1"/>
      <c r="AM219" s="1"/>
      <c r="AN219" s="1"/>
    </row>
    <row r="220" spans="27:40" x14ac:dyDescent="0.3">
      <c r="AA220" s="1"/>
      <c r="AB220" s="1"/>
      <c r="AC220" s="1"/>
      <c r="AD220" s="1"/>
      <c r="AE220" s="1"/>
      <c r="AF220" s="1"/>
      <c r="AG220" s="1"/>
      <c r="AH220" s="1"/>
      <c r="AI220" s="1"/>
      <c r="AJ220" s="1"/>
      <c r="AK220" s="1"/>
      <c r="AL220" s="1"/>
      <c r="AM220" s="1"/>
      <c r="AN220" s="1"/>
    </row>
    <row r="221" spans="27:40" x14ac:dyDescent="0.3">
      <c r="AA221" s="1"/>
      <c r="AB221" s="1"/>
      <c r="AC221" s="1"/>
      <c r="AD221" s="1"/>
      <c r="AE221" s="1"/>
      <c r="AF221" s="1"/>
      <c r="AG221" s="1"/>
      <c r="AH221" s="1"/>
      <c r="AI221" s="1"/>
      <c r="AJ221" s="1"/>
      <c r="AK221" s="1"/>
      <c r="AL221" s="1"/>
      <c r="AM221" s="1"/>
      <c r="AN221" s="1"/>
    </row>
    <row r="222" spans="27:40" x14ac:dyDescent="0.3">
      <c r="AA222" s="1"/>
      <c r="AB222" s="1"/>
      <c r="AC222" s="1"/>
      <c r="AD222" s="1"/>
      <c r="AE222" s="1"/>
      <c r="AF222" s="1"/>
      <c r="AG222" s="1"/>
      <c r="AH222" s="1"/>
      <c r="AI222" s="1"/>
      <c r="AJ222" s="1"/>
      <c r="AK222" s="1"/>
      <c r="AL222" s="1"/>
      <c r="AM222" s="1"/>
      <c r="AN222" s="1"/>
    </row>
    <row r="223" spans="27:40" x14ac:dyDescent="0.3">
      <c r="AA223" s="1"/>
      <c r="AB223" s="1"/>
      <c r="AC223" s="1"/>
      <c r="AD223" s="1"/>
      <c r="AE223" s="1"/>
      <c r="AF223" s="1"/>
      <c r="AG223" s="1"/>
      <c r="AH223" s="1"/>
      <c r="AI223" s="1"/>
      <c r="AJ223" s="1"/>
      <c r="AK223" s="1"/>
      <c r="AL223" s="1"/>
      <c r="AM223" s="1"/>
      <c r="AN223" s="1"/>
    </row>
    <row r="224" spans="27:40" x14ac:dyDescent="0.3">
      <c r="AA224" s="1"/>
      <c r="AB224" s="1"/>
      <c r="AC224" s="1"/>
      <c r="AD224" s="1"/>
      <c r="AE224" s="1"/>
      <c r="AF224" s="1"/>
      <c r="AG224" s="1"/>
      <c r="AH224" s="1"/>
      <c r="AI224" s="1"/>
      <c r="AJ224" s="1"/>
      <c r="AK224" s="1"/>
      <c r="AL224" s="1"/>
      <c r="AM224" s="1"/>
      <c r="AN224" s="1"/>
    </row>
    <row r="225" spans="27:40" x14ac:dyDescent="0.3">
      <c r="AA225" s="1"/>
      <c r="AB225" s="1"/>
      <c r="AC225" s="1"/>
      <c r="AD225" s="1"/>
      <c r="AE225" s="1"/>
      <c r="AF225" s="1"/>
      <c r="AG225" s="1"/>
      <c r="AH225" s="1"/>
      <c r="AI225" s="1"/>
      <c r="AJ225" s="1"/>
      <c r="AK225" s="1"/>
      <c r="AL225" s="1"/>
      <c r="AM225" s="1"/>
      <c r="AN225" s="1"/>
    </row>
    <row r="226" spans="27:40" x14ac:dyDescent="0.3">
      <c r="AA226" s="1"/>
      <c r="AB226" s="1"/>
      <c r="AC226" s="1"/>
      <c r="AD226" s="1"/>
      <c r="AE226" s="1"/>
      <c r="AF226" s="1"/>
      <c r="AG226" s="1"/>
      <c r="AH226" s="1"/>
      <c r="AI226" s="1"/>
      <c r="AJ226" s="1"/>
      <c r="AK226" s="1"/>
      <c r="AL226" s="1"/>
      <c r="AM226" s="1"/>
      <c r="AN226" s="1"/>
    </row>
    <row r="227" spans="27:40" x14ac:dyDescent="0.3">
      <c r="AA227" s="1"/>
      <c r="AB227" s="1"/>
      <c r="AC227" s="1"/>
      <c r="AD227" s="1"/>
      <c r="AE227" s="1"/>
      <c r="AF227" s="1"/>
      <c r="AG227" s="1"/>
      <c r="AH227" s="1"/>
      <c r="AI227" s="1"/>
      <c r="AJ227" s="1"/>
      <c r="AK227" s="1"/>
      <c r="AL227" s="1"/>
      <c r="AM227" s="1"/>
      <c r="AN227" s="1"/>
    </row>
    <row r="228" spans="27:40" x14ac:dyDescent="0.3">
      <c r="AA228" s="1"/>
      <c r="AB228" s="1"/>
      <c r="AC228" s="1"/>
      <c r="AD228" s="1"/>
      <c r="AE228" s="1"/>
      <c r="AF228" s="1"/>
      <c r="AG228" s="1"/>
      <c r="AH228" s="1"/>
      <c r="AI228" s="1"/>
      <c r="AJ228" s="1"/>
      <c r="AK228" s="1"/>
      <c r="AL228" s="1"/>
      <c r="AM228" s="1"/>
      <c r="AN228" s="1"/>
    </row>
    <row r="229" spans="27:40" x14ac:dyDescent="0.3">
      <c r="AA229" s="1"/>
      <c r="AB229" s="1"/>
      <c r="AC229" s="1"/>
      <c r="AD229" s="1"/>
      <c r="AE229" s="1"/>
      <c r="AF229" s="1"/>
      <c r="AG229" s="1"/>
      <c r="AH229" s="1"/>
      <c r="AI229" s="1"/>
      <c r="AJ229" s="1"/>
      <c r="AK229" s="1"/>
      <c r="AL229" s="1"/>
      <c r="AM229" s="1"/>
      <c r="AN229" s="1"/>
    </row>
    <row r="230" spans="27:40" x14ac:dyDescent="0.3">
      <c r="AA230" s="1"/>
      <c r="AB230" s="1"/>
      <c r="AC230" s="1"/>
      <c r="AD230" s="1"/>
      <c r="AE230" s="1"/>
      <c r="AF230" s="1"/>
      <c r="AG230" s="1"/>
      <c r="AH230" s="1"/>
      <c r="AI230" s="1"/>
      <c r="AJ230" s="1"/>
      <c r="AK230" s="1"/>
      <c r="AL230" s="1"/>
      <c r="AM230" s="1"/>
      <c r="AN230" s="1"/>
    </row>
    <row r="231" spans="27:40" x14ac:dyDescent="0.3">
      <c r="AA231" s="1"/>
      <c r="AB231" s="1"/>
      <c r="AC231" s="1"/>
      <c r="AD231" s="1"/>
      <c r="AE231" s="1"/>
      <c r="AF231" s="1"/>
      <c r="AG231" s="1"/>
      <c r="AH231" s="1"/>
      <c r="AI231" s="1"/>
      <c r="AJ231" s="1"/>
      <c r="AK231" s="1"/>
      <c r="AL231" s="1"/>
      <c r="AM231" s="1"/>
      <c r="AN231" s="1"/>
    </row>
    <row r="232" spans="27:40" x14ac:dyDescent="0.3">
      <c r="AA232" s="1"/>
      <c r="AB232" s="1"/>
      <c r="AC232" s="1"/>
      <c r="AD232" s="1"/>
      <c r="AE232" s="1"/>
      <c r="AF232" s="1"/>
      <c r="AG232" s="1"/>
      <c r="AH232" s="1"/>
      <c r="AI232" s="1"/>
      <c r="AJ232" s="1"/>
      <c r="AK232" s="1"/>
      <c r="AL232" s="1"/>
      <c r="AM232" s="1"/>
      <c r="AN232" s="1"/>
    </row>
    <row r="233" spans="27:40" x14ac:dyDescent="0.3">
      <c r="AA233" s="1"/>
      <c r="AB233" s="1"/>
      <c r="AC233" s="1"/>
      <c r="AD233" s="1"/>
      <c r="AE233" s="1"/>
      <c r="AF233" s="1"/>
      <c r="AG233" s="1"/>
      <c r="AH233" s="1"/>
      <c r="AI233" s="1"/>
      <c r="AJ233" s="1"/>
      <c r="AK233" s="1"/>
      <c r="AL233" s="1"/>
      <c r="AM233" s="1"/>
      <c r="AN233" s="1"/>
    </row>
    <row r="234" spans="27:40" x14ac:dyDescent="0.3">
      <c r="AA234" s="1"/>
      <c r="AB234" s="1"/>
      <c r="AC234" s="1"/>
      <c r="AD234" s="1"/>
      <c r="AE234" s="1"/>
      <c r="AF234" s="1"/>
      <c r="AG234" s="1"/>
      <c r="AH234" s="1"/>
      <c r="AI234" s="1"/>
      <c r="AJ234" s="1"/>
      <c r="AK234" s="1"/>
      <c r="AL234" s="1"/>
      <c r="AM234" s="1"/>
      <c r="AN234" s="1"/>
    </row>
    <row r="235" spans="27:40" x14ac:dyDescent="0.3">
      <c r="AA235" s="1"/>
      <c r="AB235" s="1"/>
      <c r="AC235" s="1"/>
      <c r="AD235" s="1"/>
      <c r="AE235" s="1"/>
      <c r="AF235" s="1"/>
      <c r="AG235" s="1"/>
      <c r="AH235" s="1"/>
      <c r="AI235" s="1"/>
      <c r="AJ235" s="1"/>
      <c r="AK235" s="1"/>
      <c r="AL235" s="1"/>
      <c r="AM235" s="1"/>
      <c r="AN235" s="1"/>
    </row>
    <row r="236" spans="27:40" x14ac:dyDescent="0.3">
      <c r="AA236" s="1"/>
      <c r="AB236" s="1"/>
      <c r="AC236" s="1"/>
      <c r="AD236" s="1"/>
      <c r="AE236" s="1"/>
      <c r="AF236" s="1"/>
      <c r="AG236" s="1"/>
      <c r="AH236" s="1"/>
      <c r="AI236" s="1"/>
      <c r="AJ236" s="1"/>
      <c r="AK236" s="1"/>
      <c r="AL236" s="1"/>
      <c r="AM236" s="1"/>
      <c r="AN236" s="1"/>
    </row>
    <row r="237" spans="27:40" x14ac:dyDescent="0.3">
      <c r="AA237" s="1"/>
      <c r="AB237" s="1"/>
      <c r="AC237" s="1"/>
      <c r="AD237" s="1"/>
      <c r="AE237" s="1"/>
      <c r="AF237" s="1"/>
      <c r="AG237" s="1"/>
      <c r="AH237" s="1"/>
      <c r="AI237" s="1"/>
      <c r="AJ237" s="1"/>
      <c r="AK237" s="1"/>
      <c r="AL237" s="1"/>
      <c r="AM237" s="1"/>
      <c r="AN237" s="1"/>
    </row>
    <row r="238" spans="27:40" x14ac:dyDescent="0.3">
      <c r="AA238" s="1"/>
      <c r="AB238" s="1"/>
      <c r="AC238" s="1"/>
      <c r="AD238" s="1"/>
      <c r="AE238" s="1"/>
      <c r="AF238" s="1"/>
      <c r="AG238" s="1"/>
      <c r="AH238" s="1"/>
      <c r="AI238" s="1"/>
      <c r="AJ238" s="1"/>
      <c r="AK238" s="1"/>
      <c r="AL238" s="1"/>
      <c r="AM238" s="1"/>
      <c r="AN238" s="1"/>
    </row>
    <row r="239" spans="27:40" x14ac:dyDescent="0.3">
      <c r="AA239" s="1"/>
      <c r="AB239" s="1"/>
      <c r="AC239" s="1"/>
      <c r="AD239" s="1"/>
      <c r="AE239" s="1"/>
      <c r="AF239" s="1"/>
      <c r="AG239" s="1"/>
      <c r="AH239" s="1"/>
      <c r="AI239" s="1"/>
      <c r="AJ239" s="1"/>
      <c r="AK239" s="1"/>
      <c r="AL239" s="1"/>
      <c r="AM239" s="1"/>
      <c r="AN239" s="1"/>
    </row>
    <row r="240" spans="27:40" x14ac:dyDescent="0.3">
      <c r="AA240" s="1"/>
      <c r="AB240" s="1"/>
      <c r="AC240" s="1"/>
      <c r="AD240" s="1"/>
      <c r="AE240" s="1"/>
      <c r="AF240" s="1"/>
      <c r="AG240" s="1"/>
      <c r="AH240" s="1"/>
      <c r="AI240" s="1"/>
      <c r="AJ240" s="1"/>
      <c r="AK240" s="1"/>
      <c r="AL240" s="1"/>
      <c r="AM240" s="1"/>
      <c r="AN240" s="1"/>
    </row>
    <row r="241" spans="27:40" x14ac:dyDescent="0.3">
      <c r="AA241" s="1"/>
      <c r="AB241" s="1"/>
      <c r="AC241" s="1"/>
      <c r="AD241" s="1"/>
      <c r="AE241" s="1"/>
      <c r="AF241" s="1"/>
      <c r="AG241" s="1"/>
      <c r="AH241" s="1"/>
      <c r="AI241" s="1"/>
      <c r="AJ241" s="1"/>
      <c r="AK241" s="1"/>
      <c r="AL241" s="1"/>
      <c r="AM241" s="1"/>
      <c r="AN241" s="1"/>
    </row>
    <row r="242" spans="27:40" x14ac:dyDescent="0.3">
      <c r="AA242" s="1"/>
      <c r="AB242" s="1"/>
      <c r="AC242" s="1"/>
      <c r="AD242" s="1"/>
      <c r="AE242" s="1"/>
      <c r="AF242" s="1"/>
      <c r="AG242" s="1"/>
      <c r="AH242" s="1"/>
      <c r="AI242" s="1"/>
      <c r="AJ242" s="1"/>
      <c r="AK242" s="1"/>
      <c r="AL242" s="1"/>
      <c r="AM242" s="1"/>
      <c r="AN242" s="1"/>
    </row>
    <row r="243" spans="27:40" x14ac:dyDescent="0.3">
      <c r="AA243" s="1"/>
      <c r="AB243" s="1"/>
      <c r="AC243" s="1"/>
      <c r="AD243" s="1"/>
      <c r="AE243" s="1"/>
      <c r="AF243" s="1"/>
      <c r="AG243" s="1"/>
      <c r="AH243" s="1"/>
      <c r="AI243" s="1"/>
      <c r="AJ243" s="1"/>
      <c r="AK243" s="1"/>
      <c r="AL243" s="1"/>
      <c r="AM243" s="1"/>
      <c r="AN243" s="1"/>
    </row>
    <row r="244" spans="27:40" x14ac:dyDescent="0.3">
      <c r="AA244" s="1"/>
      <c r="AB244" s="1"/>
      <c r="AC244" s="1"/>
      <c r="AD244" s="1"/>
      <c r="AE244" s="1"/>
      <c r="AF244" s="1"/>
      <c r="AG244" s="1"/>
      <c r="AH244" s="1"/>
      <c r="AI244" s="1"/>
      <c r="AJ244" s="1"/>
      <c r="AK244" s="1"/>
      <c r="AL244" s="1"/>
      <c r="AM244" s="1"/>
      <c r="AN244" s="1"/>
    </row>
    <row r="245" spans="27:40" x14ac:dyDescent="0.3">
      <c r="AA245" s="1"/>
      <c r="AB245" s="1"/>
      <c r="AC245" s="1"/>
      <c r="AD245" s="1"/>
      <c r="AE245" s="1"/>
      <c r="AF245" s="1"/>
      <c r="AG245" s="1"/>
      <c r="AH245" s="1"/>
      <c r="AI245" s="1"/>
      <c r="AJ245" s="1"/>
      <c r="AK245" s="1"/>
      <c r="AL245" s="1"/>
      <c r="AM245" s="1"/>
      <c r="AN245" s="1"/>
    </row>
    <row r="246" spans="27:40" x14ac:dyDescent="0.3">
      <c r="AA246" s="1"/>
      <c r="AB246" s="1"/>
      <c r="AC246" s="1"/>
      <c r="AD246" s="1"/>
      <c r="AE246" s="1"/>
      <c r="AF246" s="1"/>
      <c r="AG246" s="1"/>
      <c r="AH246" s="1"/>
      <c r="AI246" s="1"/>
      <c r="AJ246" s="1"/>
      <c r="AK246" s="1"/>
      <c r="AL246" s="1"/>
      <c r="AM246" s="1"/>
      <c r="AN246" s="1"/>
    </row>
    <row r="247" spans="27:40" x14ac:dyDescent="0.3">
      <c r="AA247" s="1"/>
      <c r="AB247" s="1"/>
      <c r="AC247" s="1"/>
      <c r="AD247" s="1"/>
      <c r="AE247" s="1"/>
      <c r="AF247" s="1"/>
      <c r="AG247" s="1"/>
      <c r="AH247" s="1"/>
      <c r="AI247" s="1"/>
      <c r="AJ247" s="1"/>
      <c r="AK247" s="1"/>
      <c r="AL247" s="1"/>
      <c r="AM247" s="1"/>
      <c r="AN247" s="1"/>
    </row>
    <row r="248" spans="27:40" x14ac:dyDescent="0.3">
      <c r="AA248" s="1"/>
      <c r="AB248" s="1"/>
      <c r="AC248" s="1"/>
      <c r="AD248" s="1"/>
      <c r="AE248" s="1"/>
      <c r="AF248" s="1"/>
      <c r="AG248" s="1"/>
      <c r="AH248" s="1"/>
      <c r="AI248" s="1"/>
      <c r="AJ248" s="1"/>
      <c r="AK248" s="1"/>
      <c r="AL248" s="1"/>
      <c r="AM248" s="1"/>
      <c r="AN248" s="1"/>
    </row>
    <row r="249" spans="27:40" x14ac:dyDescent="0.3">
      <c r="AA249" s="1"/>
      <c r="AB249" s="1"/>
      <c r="AC249" s="1"/>
      <c r="AD249" s="1"/>
      <c r="AE249" s="1"/>
      <c r="AF249" s="1"/>
      <c r="AG249" s="1"/>
      <c r="AH249" s="1"/>
      <c r="AI249" s="1"/>
      <c r="AJ249" s="1"/>
      <c r="AK249" s="1"/>
      <c r="AL249" s="1"/>
      <c r="AM249" s="1"/>
      <c r="AN249" s="1"/>
    </row>
    <row r="250" spans="27:40" x14ac:dyDescent="0.3">
      <c r="AA250" s="1"/>
      <c r="AB250" s="1"/>
      <c r="AC250" s="1"/>
      <c r="AD250" s="1"/>
      <c r="AE250" s="1"/>
      <c r="AF250" s="1"/>
      <c r="AG250" s="1"/>
      <c r="AH250" s="1"/>
      <c r="AI250" s="1"/>
      <c r="AJ250" s="1"/>
      <c r="AK250" s="1"/>
      <c r="AL250" s="1"/>
      <c r="AM250" s="1"/>
      <c r="AN250" s="1"/>
    </row>
    <row r="251" spans="27:40" x14ac:dyDescent="0.3">
      <c r="AA251" s="1"/>
      <c r="AB251" s="1"/>
      <c r="AC251" s="1"/>
      <c r="AD251" s="1"/>
      <c r="AE251" s="1"/>
      <c r="AF251" s="1"/>
      <c r="AG251" s="1"/>
      <c r="AH251" s="1"/>
      <c r="AI251" s="1"/>
      <c r="AJ251" s="1"/>
      <c r="AK251" s="1"/>
      <c r="AL251" s="1"/>
      <c r="AM251" s="1"/>
      <c r="AN251" s="1"/>
    </row>
    <row r="252" spans="27:40" x14ac:dyDescent="0.3">
      <c r="AA252" s="1"/>
      <c r="AB252" s="1"/>
      <c r="AC252" s="1"/>
      <c r="AD252" s="1"/>
      <c r="AE252" s="1"/>
      <c r="AF252" s="1"/>
      <c r="AG252" s="1"/>
      <c r="AH252" s="1"/>
      <c r="AI252" s="1"/>
      <c r="AJ252" s="1"/>
      <c r="AK252" s="1"/>
      <c r="AL252" s="1"/>
      <c r="AM252" s="1"/>
      <c r="AN252" s="1"/>
    </row>
    <row r="253" spans="27:40" x14ac:dyDescent="0.3">
      <c r="AA253" s="1"/>
      <c r="AB253" s="1"/>
      <c r="AC253" s="1"/>
      <c r="AD253" s="1"/>
      <c r="AE253" s="1"/>
      <c r="AF253" s="1"/>
      <c r="AG253" s="1"/>
      <c r="AH253" s="1"/>
      <c r="AI253" s="1"/>
      <c r="AJ253" s="1"/>
      <c r="AK253" s="1"/>
      <c r="AL253" s="1"/>
      <c r="AM253" s="1"/>
      <c r="AN253" s="1"/>
    </row>
    <row r="254" spans="27:40" x14ac:dyDescent="0.3">
      <c r="AA254" s="1"/>
      <c r="AB254" s="1"/>
      <c r="AC254" s="1"/>
      <c r="AD254" s="1"/>
      <c r="AE254" s="1"/>
      <c r="AF254" s="1"/>
      <c r="AG254" s="1"/>
      <c r="AH254" s="1"/>
      <c r="AI254" s="1"/>
      <c r="AJ254" s="1"/>
      <c r="AK254" s="1"/>
      <c r="AL254" s="1"/>
      <c r="AM254" s="1"/>
      <c r="AN254" s="1"/>
    </row>
    <row r="255" spans="27:40" x14ac:dyDescent="0.3">
      <c r="AA255" s="1"/>
      <c r="AB255" s="1"/>
      <c r="AC255" s="1"/>
      <c r="AD255" s="1"/>
      <c r="AE255" s="1"/>
      <c r="AF255" s="1"/>
      <c r="AG255" s="1"/>
      <c r="AH255" s="1"/>
      <c r="AI255" s="1"/>
      <c r="AJ255" s="1"/>
      <c r="AK255" s="1"/>
      <c r="AL255" s="1"/>
      <c r="AM255" s="1"/>
      <c r="AN255" s="1"/>
    </row>
    <row r="256" spans="27:40" x14ac:dyDescent="0.3">
      <c r="AA256" s="1"/>
      <c r="AB256" s="1"/>
      <c r="AC256" s="1"/>
      <c r="AD256" s="1"/>
      <c r="AE256" s="1"/>
      <c r="AF256" s="1"/>
      <c r="AG256" s="1"/>
      <c r="AH256" s="1"/>
      <c r="AI256" s="1"/>
      <c r="AJ256" s="1"/>
      <c r="AK256" s="1"/>
      <c r="AL256" s="1"/>
      <c r="AM256" s="1"/>
      <c r="AN256" s="1"/>
    </row>
    <row r="257" spans="27:40" x14ac:dyDescent="0.3">
      <c r="AA257" s="1"/>
      <c r="AB257" s="1"/>
      <c r="AC257" s="1"/>
      <c r="AD257" s="1"/>
      <c r="AE257" s="1"/>
      <c r="AF257" s="1"/>
      <c r="AG257" s="1"/>
      <c r="AH257" s="1"/>
      <c r="AI257" s="1"/>
      <c r="AJ257" s="1"/>
      <c r="AK257" s="1"/>
      <c r="AL257" s="1"/>
      <c r="AM257" s="1"/>
      <c r="AN257" s="1"/>
    </row>
    <row r="258" spans="27:40" x14ac:dyDescent="0.3">
      <c r="AA258" s="1"/>
      <c r="AB258" s="1"/>
      <c r="AC258" s="1"/>
      <c r="AD258" s="1"/>
      <c r="AE258" s="1"/>
      <c r="AF258" s="1"/>
      <c r="AG258" s="1"/>
      <c r="AH258" s="1"/>
      <c r="AI258" s="1"/>
      <c r="AJ258" s="1"/>
      <c r="AK258" s="1"/>
      <c r="AL258" s="1"/>
      <c r="AM258" s="1"/>
      <c r="AN258" s="1"/>
    </row>
    <row r="259" spans="27:40" x14ac:dyDescent="0.3">
      <c r="AA259" s="1"/>
      <c r="AB259" s="1"/>
      <c r="AC259" s="1"/>
      <c r="AD259" s="1"/>
      <c r="AE259" s="1"/>
      <c r="AF259" s="1"/>
      <c r="AG259" s="1"/>
      <c r="AH259" s="1"/>
      <c r="AI259" s="1"/>
      <c r="AJ259" s="1"/>
      <c r="AK259" s="1"/>
      <c r="AL259" s="1"/>
      <c r="AM259" s="1"/>
      <c r="AN259" s="1"/>
    </row>
    <row r="260" spans="27:40" x14ac:dyDescent="0.3">
      <c r="AA260" s="1"/>
      <c r="AB260" s="1"/>
      <c r="AC260" s="1"/>
      <c r="AD260" s="1"/>
      <c r="AE260" s="1"/>
      <c r="AF260" s="1"/>
      <c r="AG260" s="1"/>
      <c r="AH260" s="1"/>
      <c r="AI260" s="1"/>
      <c r="AJ260" s="1"/>
      <c r="AK260" s="1"/>
      <c r="AL260" s="1"/>
      <c r="AM260" s="1"/>
      <c r="AN260" s="1"/>
    </row>
    <row r="261" spans="27:40" x14ac:dyDescent="0.3">
      <c r="AA261" s="1"/>
      <c r="AB261" s="1"/>
      <c r="AC261" s="1"/>
      <c r="AD261" s="1"/>
      <c r="AE261" s="1"/>
      <c r="AF261" s="1"/>
      <c r="AG261" s="1"/>
      <c r="AH261" s="1"/>
      <c r="AI261" s="1"/>
      <c r="AJ261" s="1"/>
      <c r="AK261" s="1"/>
      <c r="AL261" s="1"/>
      <c r="AM261" s="1"/>
      <c r="AN261" s="1"/>
    </row>
    <row r="262" spans="27:40" x14ac:dyDescent="0.3">
      <c r="AA262" s="1"/>
      <c r="AB262" s="1"/>
      <c r="AC262" s="1"/>
      <c r="AD262" s="1"/>
      <c r="AE262" s="1"/>
      <c r="AF262" s="1"/>
      <c r="AG262" s="1"/>
      <c r="AH262" s="1"/>
      <c r="AI262" s="1"/>
      <c r="AJ262" s="1"/>
      <c r="AK262" s="1"/>
      <c r="AL262" s="1"/>
      <c r="AM262" s="1"/>
      <c r="AN262" s="1"/>
    </row>
    <row r="263" spans="27:40" x14ac:dyDescent="0.3">
      <c r="AA263" s="1"/>
      <c r="AB263" s="1"/>
      <c r="AC263" s="1"/>
      <c r="AD263" s="1"/>
      <c r="AE263" s="1"/>
      <c r="AF263" s="1"/>
      <c r="AG263" s="1"/>
      <c r="AH263" s="1"/>
      <c r="AI263" s="1"/>
      <c r="AJ263" s="1"/>
      <c r="AK263" s="1"/>
      <c r="AL263" s="1"/>
      <c r="AM263" s="1"/>
      <c r="AN263" s="1"/>
    </row>
    <row r="264" spans="27:40" x14ac:dyDescent="0.3">
      <c r="AA264" s="1"/>
      <c r="AB264" s="1"/>
      <c r="AC264" s="1"/>
      <c r="AD264" s="1"/>
      <c r="AE264" s="1"/>
      <c r="AF264" s="1"/>
      <c r="AG264" s="1"/>
      <c r="AH264" s="1"/>
      <c r="AI264" s="1"/>
      <c r="AJ264" s="1"/>
      <c r="AK264" s="1"/>
      <c r="AL264" s="1"/>
      <c r="AM264" s="1"/>
      <c r="AN264" s="1"/>
    </row>
    <row r="265" spans="27:40" x14ac:dyDescent="0.3">
      <c r="AA265" s="1"/>
      <c r="AB265" s="1"/>
      <c r="AC265" s="1"/>
      <c r="AD265" s="1"/>
      <c r="AE265" s="1"/>
      <c r="AF265" s="1"/>
      <c r="AG265" s="1"/>
      <c r="AH265" s="1"/>
      <c r="AI265" s="1"/>
      <c r="AJ265" s="1"/>
      <c r="AK265" s="1"/>
      <c r="AL265" s="1"/>
      <c r="AM265" s="1"/>
      <c r="AN265" s="1"/>
    </row>
    <row r="266" spans="27:40" x14ac:dyDescent="0.3">
      <c r="AA266" s="1"/>
      <c r="AB266" s="1"/>
      <c r="AC266" s="1"/>
      <c r="AD266" s="1"/>
      <c r="AE266" s="1"/>
      <c r="AF266" s="1"/>
      <c r="AG266" s="1"/>
      <c r="AH266" s="1"/>
      <c r="AI266" s="1"/>
      <c r="AJ266" s="1"/>
      <c r="AK266" s="1"/>
      <c r="AL266" s="1"/>
      <c r="AM266" s="1"/>
      <c r="AN266" s="1"/>
    </row>
  </sheetData>
  <sheetProtection algorithmName="SHA-512" hashValue="LaYIy9qt9iexcP69jLVqAaaK6+ZP4PbguiTQAdCaAfSoy6uOptHBuB1M5aclKczh7rKo9iuY9EN+Om49ZjQN8w==" saltValue="Krwj01GQWYC/d4vVo+83Wg==" spinCount="100000" sheet="1" objects="1" scenarios="1" selectLockedCells="1"/>
  <mergeCells count="67">
    <mergeCell ref="N55:Y55"/>
    <mergeCell ref="N54:O54"/>
    <mergeCell ref="C54:L54"/>
    <mergeCell ref="C40:K40"/>
    <mergeCell ref="C44:I44"/>
    <mergeCell ref="D50:I50"/>
    <mergeCell ref="D51:I51"/>
    <mergeCell ref="D47:F47"/>
    <mergeCell ref="G48:I48"/>
    <mergeCell ref="G45:I45"/>
    <mergeCell ref="D46:F46"/>
    <mergeCell ref="C55:L55"/>
    <mergeCell ref="C58:Y58"/>
    <mergeCell ref="L39:N39"/>
    <mergeCell ref="L21:N21"/>
    <mergeCell ref="L22:N22"/>
    <mergeCell ref="L24:N24"/>
    <mergeCell ref="L27:N27"/>
    <mergeCell ref="L25:N25"/>
    <mergeCell ref="L28:N28"/>
    <mergeCell ref="L32:N32"/>
    <mergeCell ref="L33:N33"/>
    <mergeCell ref="L35:N35"/>
    <mergeCell ref="D48:F48"/>
    <mergeCell ref="G46:I46"/>
    <mergeCell ref="L40:N40"/>
    <mergeCell ref="G47:I47"/>
    <mergeCell ref="C57:O57"/>
    <mergeCell ref="P2:Y7"/>
    <mergeCell ref="L38:N38"/>
    <mergeCell ref="C32:K32"/>
    <mergeCell ref="E3:G3"/>
    <mergeCell ref="E4:G4"/>
    <mergeCell ref="E5:G5"/>
    <mergeCell ref="E6:G6"/>
    <mergeCell ref="E7:G7"/>
    <mergeCell ref="C19:M19"/>
    <mergeCell ref="C21:K21"/>
    <mergeCell ref="C28:K28"/>
    <mergeCell ref="C29:K29"/>
    <mergeCell ref="C31:K31"/>
    <mergeCell ref="C22:K22"/>
    <mergeCell ref="R36:V40"/>
    <mergeCell ref="E11:X11"/>
    <mergeCell ref="L37:N37"/>
    <mergeCell ref="L36:N36"/>
    <mergeCell ref="C20:N20"/>
    <mergeCell ref="C27:K27"/>
    <mergeCell ref="L29:N29"/>
    <mergeCell ref="C35:K35"/>
    <mergeCell ref="C36:K36"/>
    <mergeCell ref="C38:K38"/>
    <mergeCell ref="C39:K39"/>
    <mergeCell ref="E2:G2"/>
    <mergeCell ref="L34:N34"/>
    <mergeCell ref="C26:K26"/>
    <mergeCell ref="L26:N26"/>
    <mergeCell ref="C24:K24"/>
    <mergeCell ref="C25:K25"/>
    <mergeCell ref="L23:N23"/>
    <mergeCell ref="C23:J23"/>
    <mergeCell ref="C34:J34"/>
    <mergeCell ref="C33:K33"/>
    <mergeCell ref="C13:L13"/>
    <mergeCell ref="C14:L17"/>
    <mergeCell ref="N16:Y17"/>
    <mergeCell ref="C37:K37"/>
  </mergeCells>
  <conditionalFormatting sqref="G46:I48">
    <cfRule type="cellIs" dxfId="0" priority="2" operator="lessThan">
      <formula>0</formula>
    </cfRule>
  </conditionalFormatting>
  <dataValidations count="5">
    <dataValidation type="list" allowBlank="1" showInputMessage="1" showErrorMessage="1" sqref="L32:N32 L21:N21" xr:uid="{00000000-0002-0000-0000-000000000000}">
      <formula1>KJØRETØY_Kjøretøy</formula1>
    </dataValidation>
    <dataValidation type="list" allowBlank="1" showInputMessage="1" showErrorMessage="1" sqref="L22:N22" xr:uid="{00000000-0002-0000-0000-000001000000}">
      <formula1>CHOOSE(RIGHT(VLOOKUP(KjøretøyFør,KJØRETØY,2,FALSE),1),Gruppe_1,Gruppe_2)</formula1>
    </dataValidation>
    <dataValidation type="list" allowBlank="1" showInputMessage="1" showErrorMessage="1" sqref="L33:N33" xr:uid="{00000000-0002-0000-0000-000002000000}">
      <formula1>CHOOSE(RIGHT(VLOOKUP(KjøretøyEtter,KJØRETØY,2,FALSE),1),Gruppe_1,Gruppe_2)</formula1>
    </dataValidation>
    <dataValidation type="list" allowBlank="1" showInputMessage="1" showErrorMessage="1" sqref="L23:N23" xr:uid="{00000000-0002-0000-0000-000003000000}">
      <formula1>CHOOSE(RIGHT(VLOOKUP(KjøretøyFør&amp;", "&amp;DrivstoffFør,KJØRETØYDRIVSTOFF,2,FALSE),1)-2,Gruppe_3,Gruppe_4,Gruppe_5)</formula1>
    </dataValidation>
    <dataValidation type="list" allowBlank="1" showInputMessage="1" showErrorMessage="1" sqref="L34:N34" xr:uid="{00000000-0002-0000-0000-000004000000}">
      <formula1>CHOOSE(RIGHT(VLOOKUP(KjøretøyEtter&amp;", "&amp;DrivstoffEtter,KJØRETØYDRIVSTOFF,2,FALSE),1)-2,Gruppe_3,Gruppe_4,Gruppe_5)</formula1>
    </dataValidation>
  </dataValidations>
  <pageMargins left="0.23622047244094491" right="0.23622047244094491" top="0.55118110236220474" bottom="0.55118110236220474" header="0.31496062992125984" footer="0.31496062992125984"/>
  <pageSetup paperSize="9" scale="55" fitToHeight="0" orientation="landscape"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5000000}">
          <x14:formula1>
            <xm:f>OFFSET('Metode og bakgrunnsdata'!I10,MATCH(KjøretøyEtter&amp;", "&amp;DrivstoffEtter&amp;", "&amp;StørrelsesklasseEtter,UTSLIPPSFAKTORER_Kategori2,0),0,COUNTIF(UTSLIPPSFAKTORER_Kategori2,KjøretøyEtter&amp;", "&amp;DrivstoffEtter&amp;", "&amp;StørrelsesklasseEtter))</xm:f>
          </x14:formula1>
          <xm:sqref>L35:N35</xm:sqref>
        </x14:dataValidation>
        <x14:dataValidation type="list" allowBlank="1" showInputMessage="1" showErrorMessage="1" xr:uid="{00000000-0002-0000-0000-000006000000}">
          <x14:formula1>
            <xm:f>OFFSET('Metode og bakgrunnsdata'!I10,MATCH(KjøretøyFør&amp;", "&amp;DrivstoffFør&amp;", "&amp;StørrelsesklasseFør,UTSLIPPSFAKTORER_Kategori2,0),0,COUNTIF(UTSLIPPSFAKTORER_Kategori2,KjøretøyFør&amp;", "&amp;DrivstoffFør&amp;", "&amp;StørrelsesklasseFør))</xm:f>
          </x14:formula1>
          <xm:sqref>L24:N24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Ark1">
    <pageSetUpPr fitToPage="1"/>
  </sheetPr>
  <dimension ref="A1:AK342"/>
  <sheetViews>
    <sheetView zoomScale="70" zoomScaleNormal="70" workbookViewId="0">
      <selection activeCell="F6" sqref="F6"/>
    </sheetView>
  </sheetViews>
  <sheetFormatPr baseColWidth="10" defaultColWidth="11.44140625" defaultRowHeight="14.4" x14ac:dyDescent="0.3"/>
  <cols>
    <col min="1" max="1" width="3" style="2" customWidth="1"/>
    <col min="2" max="2" width="2.6640625" style="2" customWidth="1"/>
    <col min="3" max="3" width="69" style="2" hidden="1" customWidth="1"/>
    <col min="4" max="4" width="53.21875" style="2" hidden="1" customWidth="1"/>
    <col min="5" max="5" width="34.21875" style="2" hidden="1" customWidth="1"/>
    <col min="6" max="6" width="23.44140625" style="2" customWidth="1"/>
    <col min="7" max="7" width="30.77734375" style="2" customWidth="1"/>
    <col min="8" max="8" width="35.21875" style="2" customWidth="1"/>
    <col min="9" max="9" width="33.21875" style="2" customWidth="1"/>
    <col min="10" max="10" width="24.44140625" style="2" hidden="1" customWidth="1"/>
    <col min="11" max="11" width="17.6640625" style="2" hidden="1" customWidth="1"/>
    <col min="12" max="12" width="45.77734375" style="2" customWidth="1"/>
    <col min="13" max="13" width="2.77734375" style="2" customWidth="1"/>
    <col min="14" max="14" width="33.6640625" style="2" customWidth="1"/>
    <col min="15" max="16384" width="11.44140625" style="2"/>
  </cols>
  <sheetData>
    <row r="1" spans="1:37" x14ac:dyDescent="0.3">
      <c r="A1" s="1"/>
      <c r="B1" s="1"/>
      <c r="C1" s="1"/>
      <c r="D1" s="1"/>
      <c r="E1" s="1"/>
      <c r="F1" s="1"/>
      <c r="G1" s="1"/>
      <c r="H1" s="1"/>
      <c r="I1" s="1"/>
      <c r="J1" s="63" t="s">
        <v>72</v>
      </c>
      <c r="K1" s="63"/>
      <c r="L1" s="1"/>
      <c r="M1" s="1"/>
      <c r="N1" s="1"/>
      <c r="O1" s="1"/>
      <c r="P1" s="1"/>
      <c r="Q1" s="1"/>
      <c r="R1" s="1"/>
      <c r="S1" s="1"/>
      <c r="T1" s="1"/>
      <c r="U1" s="1"/>
      <c r="V1" s="1"/>
      <c r="W1" s="1"/>
      <c r="X1" s="1"/>
      <c r="Y1" s="1"/>
      <c r="Z1" s="1"/>
      <c r="AA1" s="1"/>
      <c r="AB1" s="1"/>
      <c r="AC1" s="1"/>
      <c r="AD1" s="1"/>
      <c r="AE1" s="1"/>
      <c r="AF1" s="1"/>
      <c r="AG1" s="1"/>
      <c r="AH1" s="1"/>
      <c r="AI1" s="1"/>
      <c r="AJ1" s="1"/>
      <c r="AK1" s="1"/>
    </row>
    <row r="2" spans="1:37" x14ac:dyDescent="0.3">
      <c r="A2" s="1"/>
      <c r="B2" s="3"/>
      <c r="F2" s="4" t="s">
        <v>70</v>
      </c>
      <c r="G2" s="4"/>
      <c r="H2" s="4"/>
      <c r="I2" s="4"/>
      <c r="J2" s="4"/>
      <c r="K2" s="4"/>
      <c r="L2" s="4"/>
      <c r="O2" s="1"/>
      <c r="P2" s="1"/>
      <c r="Q2" s="1"/>
      <c r="R2" s="1"/>
      <c r="S2" s="1"/>
      <c r="T2" s="1"/>
      <c r="U2" s="1"/>
      <c r="V2" s="1"/>
      <c r="W2" s="1"/>
      <c r="X2" s="1"/>
      <c r="Y2" s="1"/>
      <c r="Z2" s="1"/>
      <c r="AA2" s="1"/>
      <c r="AB2" s="1"/>
      <c r="AC2" s="1"/>
      <c r="AD2" s="1"/>
      <c r="AE2" s="1"/>
      <c r="AF2" s="1"/>
      <c r="AG2" s="1"/>
      <c r="AH2" s="1"/>
      <c r="AI2" s="1"/>
      <c r="AJ2" s="1"/>
      <c r="AK2" s="1"/>
    </row>
    <row r="3" spans="1:37" ht="366" customHeight="1" x14ac:dyDescent="0.3">
      <c r="A3" s="1"/>
      <c r="B3" s="3"/>
      <c r="C3" s="70" t="s">
        <v>72</v>
      </c>
      <c r="D3" s="70" t="s">
        <v>72</v>
      </c>
      <c r="E3" s="70" t="s">
        <v>72</v>
      </c>
      <c r="F3" s="138" t="s">
        <v>165</v>
      </c>
      <c r="G3" s="138"/>
      <c r="H3" s="138"/>
      <c r="I3" s="138"/>
      <c r="J3" s="138"/>
      <c r="K3" s="138"/>
      <c r="L3" s="138"/>
      <c r="M3" s="138"/>
      <c r="N3" s="138"/>
      <c r="O3" s="1"/>
      <c r="P3" s="1"/>
      <c r="Q3" s="1"/>
      <c r="R3" s="1"/>
      <c r="S3" s="1"/>
      <c r="T3" s="1"/>
      <c r="U3" s="1"/>
      <c r="V3" s="1"/>
      <c r="W3" s="1"/>
      <c r="X3" s="1"/>
      <c r="Y3" s="1"/>
      <c r="Z3" s="1"/>
      <c r="AA3" s="1"/>
      <c r="AB3" s="1"/>
      <c r="AC3" s="1"/>
      <c r="AD3" s="1"/>
      <c r="AE3" s="1"/>
      <c r="AF3" s="1"/>
      <c r="AG3" s="1"/>
      <c r="AH3" s="1"/>
      <c r="AI3" s="1"/>
      <c r="AJ3" s="1"/>
      <c r="AK3" s="1"/>
    </row>
    <row r="4" spans="1:37" ht="14.25" customHeight="1" x14ac:dyDescent="0.3">
      <c r="A4" s="1"/>
      <c r="B4" s="3"/>
      <c r="F4" s="2" t="s">
        <v>115</v>
      </c>
      <c r="L4" s="52"/>
      <c r="O4" s="1"/>
      <c r="P4" s="1"/>
      <c r="Q4" s="1"/>
      <c r="R4" s="1"/>
      <c r="S4" s="1"/>
      <c r="T4" s="1"/>
      <c r="U4" s="1"/>
      <c r="V4" s="1"/>
      <c r="W4" s="1"/>
      <c r="X4" s="1"/>
      <c r="Y4" s="1"/>
      <c r="Z4" s="1"/>
      <c r="AA4" s="1"/>
      <c r="AB4" s="1"/>
      <c r="AC4" s="1"/>
      <c r="AD4" s="1"/>
      <c r="AE4" s="1"/>
      <c r="AF4" s="1"/>
      <c r="AG4" s="1"/>
      <c r="AH4" s="1"/>
      <c r="AI4" s="1"/>
      <c r="AJ4" s="1"/>
      <c r="AK4" s="1"/>
    </row>
    <row r="5" spans="1:37" ht="14.25" customHeight="1" x14ac:dyDescent="0.3">
      <c r="A5" s="1"/>
      <c r="B5" s="3"/>
      <c r="D5" s="65" t="s">
        <v>125</v>
      </c>
      <c r="E5" s="65" t="s">
        <v>142</v>
      </c>
      <c r="F5" s="65" t="s">
        <v>101</v>
      </c>
      <c r="G5" s="65" t="s">
        <v>102</v>
      </c>
      <c r="H5" s="17" t="s">
        <v>116</v>
      </c>
      <c r="I5" s="67" t="s">
        <v>117</v>
      </c>
      <c r="J5" s="68"/>
      <c r="K5" s="68"/>
      <c r="L5" s="105"/>
      <c r="M5" s="105"/>
      <c r="N5" s="106"/>
      <c r="O5" s="1"/>
      <c r="P5" s="1"/>
      <c r="Q5" s="1"/>
      <c r="R5" s="1"/>
      <c r="S5" s="1"/>
      <c r="T5" s="1"/>
      <c r="U5" s="1"/>
      <c r="V5" s="1"/>
      <c r="W5" s="1"/>
      <c r="X5" s="1"/>
      <c r="Y5" s="1"/>
      <c r="Z5" s="1"/>
      <c r="AA5" s="1"/>
      <c r="AB5" s="1"/>
      <c r="AC5" s="1"/>
      <c r="AD5" s="1"/>
      <c r="AE5" s="1"/>
      <c r="AF5" s="1"/>
      <c r="AG5" s="1"/>
      <c r="AH5" s="1"/>
      <c r="AI5" s="1"/>
      <c r="AJ5" s="1"/>
      <c r="AK5" s="1"/>
    </row>
    <row r="6" spans="1:37" ht="27.75" customHeight="1" x14ac:dyDescent="0.3">
      <c r="A6" s="1"/>
      <c r="B6" s="3"/>
      <c r="D6" s="66">
        <v>0</v>
      </c>
      <c r="E6" s="66">
        <v>1</v>
      </c>
      <c r="F6" s="86">
        <v>0.20200000000000001</v>
      </c>
      <c r="G6" s="66">
        <v>0.04</v>
      </c>
      <c r="H6" s="94">
        <v>0.16</v>
      </c>
      <c r="I6" s="107" t="s">
        <v>168</v>
      </c>
      <c r="J6" s="69"/>
      <c r="K6" s="69"/>
      <c r="L6" s="102"/>
      <c r="M6" s="103"/>
      <c r="N6" s="104"/>
      <c r="O6" s="1"/>
      <c r="P6" s="1"/>
      <c r="Q6" s="1"/>
      <c r="R6" s="1"/>
      <c r="S6" s="1"/>
      <c r="T6" s="1"/>
      <c r="U6" s="1"/>
      <c r="V6" s="1"/>
      <c r="W6" s="1"/>
      <c r="X6" s="1"/>
      <c r="Y6" s="1"/>
      <c r="Z6" s="1"/>
      <c r="AA6" s="1"/>
      <c r="AB6" s="1"/>
      <c r="AC6" s="1"/>
      <c r="AD6" s="1"/>
      <c r="AE6" s="1"/>
      <c r="AF6" s="1"/>
      <c r="AG6" s="1"/>
      <c r="AH6" s="1"/>
      <c r="AI6" s="1"/>
      <c r="AJ6" s="1"/>
      <c r="AK6" s="1"/>
    </row>
    <row r="7" spans="1:37" ht="14.25" customHeight="1" x14ac:dyDescent="0.3">
      <c r="A7" s="1"/>
      <c r="B7" s="3"/>
      <c r="C7" s="42"/>
      <c r="D7" s="42"/>
      <c r="E7" s="42"/>
      <c r="F7" s="50"/>
      <c r="G7" s="50"/>
      <c r="H7" s="50"/>
      <c r="I7" s="50"/>
      <c r="J7" s="50"/>
      <c r="K7" s="80"/>
      <c r="L7" s="50"/>
      <c r="O7" s="1"/>
      <c r="P7" s="1"/>
      <c r="Q7" s="1"/>
      <c r="R7" s="1"/>
      <c r="S7" s="1"/>
      <c r="T7" s="1"/>
      <c r="U7" s="1"/>
      <c r="V7" s="1"/>
      <c r="W7" s="1"/>
      <c r="X7" s="1"/>
      <c r="Y7" s="1"/>
      <c r="Z7" s="1"/>
      <c r="AA7" s="1"/>
      <c r="AB7" s="1"/>
      <c r="AC7" s="1"/>
      <c r="AD7" s="1"/>
      <c r="AE7" s="1"/>
      <c r="AF7" s="1"/>
      <c r="AG7" s="1"/>
      <c r="AH7" s="1"/>
      <c r="AI7" s="1"/>
      <c r="AJ7" s="1"/>
      <c r="AK7" s="1"/>
    </row>
    <row r="8" spans="1:37" x14ac:dyDescent="0.3">
      <c r="A8" s="1"/>
      <c r="B8" s="1"/>
      <c r="C8" s="1"/>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row>
    <row r="9" spans="1:37" x14ac:dyDescent="0.3">
      <c r="A9" s="1"/>
      <c r="B9" s="3"/>
      <c r="D9" s="13"/>
      <c r="E9" s="13"/>
      <c r="F9" s="13" t="s">
        <v>39</v>
      </c>
      <c r="G9" s="14"/>
      <c r="H9" s="14"/>
      <c r="O9" s="1"/>
      <c r="P9" s="1"/>
      <c r="Q9" s="1"/>
      <c r="R9" s="1"/>
      <c r="S9" s="1"/>
      <c r="T9" s="1"/>
      <c r="U9" s="1"/>
      <c r="V9" s="1"/>
      <c r="W9" s="1"/>
      <c r="X9" s="1"/>
      <c r="Y9" s="1"/>
      <c r="Z9" s="1"/>
      <c r="AA9" s="1"/>
      <c r="AB9" s="1"/>
      <c r="AC9" s="1"/>
      <c r="AD9" s="1"/>
      <c r="AE9" s="1"/>
      <c r="AF9" s="1"/>
      <c r="AG9" s="1"/>
      <c r="AH9" s="1"/>
      <c r="AI9" s="1"/>
      <c r="AJ9" s="1"/>
      <c r="AK9" s="1"/>
    </row>
    <row r="10" spans="1:37" x14ac:dyDescent="0.3">
      <c r="A10" s="1"/>
      <c r="B10" s="3"/>
      <c r="C10" s="74" t="s">
        <v>56</v>
      </c>
      <c r="D10" s="74" t="s">
        <v>57</v>
      </c>
      <c r="E10" s="74" t="s">
        <v>96</v>
      </c>
      <c r="F10" s="75" t="s">
        <v>15</v>
      </c>
      <c r="G10" s="71" t="s">
        <v>16</v>
      </c>
      <c r="H10" s="76" t="s">
        <v>92</v>
      </c>
      <c r="I10" s="76" t="s">
        <v>58</v>
      </c>
      <c r="J10" s="71" t="s">
        <v>126</v>
      </c>
      <c r="K10" s="71"/>
      <c r="L10" s="76" t="s">
        <v>127</v>
      </c>
      <c r="N10" s="20"/>
      <c r="O10" s="1"/>
      <c r="P10" s="1"/>
      <c r="Q10" s="1"/>
      <c r="R10" s="1"/>
      <c r="S10" s="1"/>
      <c r="T10" s="1"/>
      <c r="U10" s="1"/>
      <c r="V10" s="1"/>
      <c r="W10" s="1"/>
      <c r="X10" s="1"/>
      <c r="Y10" s="1"/>
      <c r="Z10" s="1"/>
      <c r="AA10" s="1"/>
      <c r="AB10" s="1"/>
      <c r="AC10" s="1"/>
      <c r="AD10" s="1"/>
      <c r="AE10" s="1"/>
      <c r="AF10" s="1"/>
      <c r="AG10" s="1"/>
      <c r="AH10" s="1"/>
      <c r="AI10" s="1"/>
      <c r="AJ10" s="1"/>
      <c r="AK10" s="1"/>
    </row>
    <row r="11" spans="1:37" x14ac:dyDescent="0.3">
      <c r="A11" s="1"/>
      <c r="B11" s="3"/>
      <c r="C11" s="77" t="str">
        <f>(F11&amp;", "&amp;G11&amp;", "&amp;H11&amp;", "&amp;I11)</f>
        <v>Varebil, Diesel, Egenvekt &lt;1305 kg, EURO 2 (1998-2000)</v>
      </c>
      <c r="D11" s="74" t="str">
        <f>(F11&amp;", "&amp;G11&amp;", "&amp;H11)</f>
        <v>Varebil, Diesel, Egenvekt &lt;1305 kg</v>
      </c>
      <c r="E11" s="74" t="str">
        <f t="shared" ref="E11:E41" si="0">(F11&amp;", "&amp;G11)</f>
        <v>Varebil, Diesel</v>
      </c>
      <c r="F11" s="71" t="s">
        <v>18</v>
      </c>
      <c r="G11" s="71" t="s">
        <v>101</v>
      </c>
      <c r="H11" s="78" t="s">
        <v>97</v>
      </c>
      <c r="I11" s="71" t="s">
        <v>46</v>
      </c>
      <c r="J11" s="71">
        <v>136.9222601988906</v>
      </c>
      <c r="K11" s="84">
        <f>IFERROR(CHOOSE(MATCH(VLOOKUP(G11,Skjult!$H$8:$I$15,2,FALSE),$D$5:$H$5,0),$D$6,$E$6,$F$6,$G$6,$H$6),0)</f>
        <v>0.20200000000000001</v>
      </c>
      <c r="L11" s="79">
        <f>(1-K11)*J11</f>
        <v>109.2639636387147</v>
      </c>
      <c r="N11" s="15"/>
      <c r="O11" s="1"/>
      <c r="P11" s="1"/>
      <c r="Q11" s="1"/>
      <c r="R11" s="1"/>
      <c r="S11" s="1"/>
      <c r="T11" s="1"/>
      <c r="U11" s="1"/>
      <c r="V11" s="1"/>
      <c r="W11" s="1"/>
      <c r="X11" s="1"/>
      <c r="Y11" s="1"/>
      <c r="Z11" s="1"/>
      <c r="AA11" s="1"/>
      <c r="AB11" s="1"/>
      <c r="AC11" s="1"/>
      <c r="AD11" s="1"/>
      <c r="AE11" s="1"/>
      <c r="AF11" s="1"/>
      <c r="AG11" s="1"/>
      <c r="AH11" s="1"/>
      <c r="AI11" s="1"/>
      <c r="AJ11" s="1"/>
      <c r="AK11" s="1"/>
    </row>
    <row r="12" spans="1:37" x14ac:dyDescent="0.3">
      <c r="A12" s="1"/>
      <c r="B12" s="3"/>
      <c r="C12" s="77" t="str">
        <f t="shared" ref="C12:C41" si="1">(F12&amp;", "&amp;G12&amp;", "&amp;H12&amp;", "&amp;I12)</f>
        <v>Varebil, Diesel, Egenvekt &lt;1305 kg, EURO 3 (2001-2006)</v>
      </c>
      <c r="D12" s="74" t="str">
        <f t="shared" ref="D12:D41" si="2">(F12&amp;", "&amp;G12&amp;", "&amp;H12)</f>
        <v>Varebil, Diesel, Egenvekt &lt;1305 kg</v>
      </c>
      <c r="E12" s="74" t="str">
        <f t="shared" si="0"/>
        <v>Varebil, Diesel</v>
      </c>
      <c r="F12" s="71" t="s">
        <v>18</v>
      </c>
      <c r="G12" s="71" t="s">
        <v>101</v>
      </c>
      <c r="H12" s="71" t="s">
        <v>97</v>
      </c>
      <c r="I12" s="71" t="s">
        <v>47</v>
      </c>
      <c r="J12" s="71">
        <v>126.02549566858103</v>
      </c>
      <c r="K12" s="84">
        <f>IFERROR(CHOOSE(MATCH(VLOOKUP(G12,Skjult!$H$8:$I$15,2,FALSE),$D$5:$H$5,0),$D$6,$E$6,$F$6,$G$6,$H$6),0)</f>
        <v>0.20200000000000001</v>
      </c>
      <c r="L12" s="79">
        <f>(1-K12)*J12</f>
        <v>100.56834554352767</v>
      </c>
      <c r="N12" s="15"/>
      <c r="O12" s="1"/>
      <c r="P12" s="1"/>
      <c r="Q12" s="1"/>
      <c r="R12" s="1"/>
      <c r="S12" s="1"/>
      <c r="T12" s="1"/>
      <c r="U12" s="1"/>
      <c r="V12" s="1"/>
      <c r="W12" s="1"/>
      <c r="X12" s="1"/>
      <c r="Y12" s="1"/>
      <c r="Z12" s="1"/>
      <c r="AA12" s="1"/>
      <c r="AB12" s="1"/>
      <c r="AC12" s="1"/>
      <c r="AD12" s="1"/>
      <c r="AE12" s="1"/>
      <c r="AF12" s="1"/>
      <c r="AG12" s="1"/>
      <c r="AH12" s="1"/>
      <c r="AI12" s="1"/>
      <c r="AJ12" s="1"/>
      <c r="AK12" s="1"/>
    </row>
    <row r="13" spans="1:37" x14ac:dyDescent="0.3">
      <c r="A13" s="1"/>
      <c r="B13" s="3"/>
      <c r="C13" s="77" t="str">
        <f t="shared" si="1"/>
        <v>Varebil, Diesel, Egenvekt &lt;1305 kg, EURO 4 (2007-2010)</v>
      </c>
      <c r="D13" s="74" t="str">
        <f t="shared" si="2"/>
        <v>Varebil, Diesel, Egenvekt &lt;1305 kg</v>
      </c>
      <c r="E13" s="74" t="str">
        <f t="shared" si="0"/>
        <v>Varebil, Diesel</v>
      </c>
      <c r="F13" s="71" t="s">
        <v>18</v>
      </c>
      <c r="G13" s="71" t="s">
        <v>101</v>
      </c>
      <c r="H13" s="71" t="s">
        <v>97</v>
      </c>
      <c r="I13" s="71" t="s">
        <v>48</v>
      </c>
      <c r="J13" s="71">
        <v>138.0002980954979</v>
      </c>
      <c r="K13" s="84">
        <f>IFERROR(CHOOSE(MATCH(VLOOKUP(G13,Skjult!$H$8:$I$15,2,FALSE),$D$5:$H$5,0),$D$6,$E$6,$F$6,$G$6,$H$6),0)</f>
        <v>0.20200000000000001</v>
      </c>
      <c r="L13" s="79">
        <f t="shared" ref="L13:L75" si="3">(1-K13)*J13</f>
        <v>110.12423788020733</v>
      </c>
      <c r="N13" s="15"/>
      <c r="O13" s="1"/>
      <c r="P13" s="1"/>
      <c r="Q13" s="1"/>
      <c r="R13" s="1"/>
      <c r="S13" s="1"/>
      <c r="T13" s="1"/>
      <c r="U13" s="1"/>
      <c r="V13" s="1"/>
      <c r="W13" s="1"/>
      <c r="X13" s="1"/>
      <c r="Y13" s="1"/>
      <c r="Z13" s="1"/>
      <c r="AA13" s="1"/>
      <c r="AB13" s="1"/>
      <c r="AC13" s="1"/>
      <c r="AD13" s="1"/>
      <c r="AE13" s="1"/>
      <c r="AF13" s="1"/>
      <c r="AG13" s="1"/>
      <c r="AH13" s="1"/>
      <c r="AI13" s="1"/>
      <c r="AJ13" s="1"/>
      <c r="AK13" s="1"/>
    </row>
    <row r="14" spans="1:37" x14ac:dyDescent="0.3">
      <c r="A14" s="1"/>
      <c r="B14" s="3"/>
      <c r="C14" s="77" t="str">
        <f t="shared" si="1"/>
        <v>Varebil, Diesel, Egenvekt &lt;1305 kg, EURO 5 (2011-2013)</v>
      </c>
      <c r="D14" s="74" t="str">
        <f t="shared" si="2"/>
        <v>Varebil, Diesel, Egenvekt &lt;1305 kg</v>
      </c>
      <c r="E14" s="74" t="str">
        <f t="shared" si="0"/>
        <v>Varebil, Diesel</v>
      </c>
      <c r="F14" s="71" t="s">
        <v>18</v>
      </c>
      <c r="G14" s="71" t="s">
        <v>101</v>
      </c>
      <c r="H14" s="71" t="s">
        <v>97</v>
      </c>
      <c r="I14" s="71" t="s">
        <v>49</v>
      </c>
      <c r="J14" s="71">
        <v>129.57181093796819</v>
      </c>
      <c r="K14" s="84">
        <f>IFERROR(CHOOSE(MATCH(VLOOKUP(G14,Skjult!$H$8:$I$15,2,FALSE),$D$5:$H$5,0),$D$6,$E$6,$F$6,$G$6,$H$6),0)</f>
        <v>0.20200000000000001</v>
      </c>
      <c r="L14" s="79">
        <f t="shared" si="3"/>
        <v>103.39830512849862</v>
      </c>
      <c r="N14" s="15"/>
      <c r="O14" s="1"/>
      <c r="P14" s="1"/>
      <c r="Q14" s="1"/>
      <c r="R14" s="1"/>
      <c r="S14" s="1"/>
      <c r="T14" s="1"/>
      <c r="U14" s="1"/>
      <c r="V14" s="1"/>
      <c r="W14" s="1"/>
      <c r="X14" s="1"/>
      <c r="Y14" s="1"/>
      <c r="Z14" s="1"/>
      <c r="AA14" s="1"/>
      <c r="AB14" s="1"/>
      <c r="AC14" s="1"/>
      <c r="AD14" s="1"/>
      <c r="AE14" s="1"/>
      <c r="AF14" s="1"/>
      <c r="AG14" s="1"/>
      <c r="AH14" s="1"/>
      <c r="AI14" s="1"/>
      <c r="AJ14" s="1"/>
      <c r="AK14" s="1"/>
    </row>
    <row r="15" spans="1:37" x14ac:dyDescent="0.3">
      <c r="A15" s="1"/>
      <c r="B15" s="3"/>
      <c r="C15" s="77" t="str">
        <f t="shared" si="1"/>
        <v>Varebil, Diesel, Egenvekt &lt;1305 kg, EURO 6 (2014-DD)</v>
      </c>
      <c r="D15" s="74" t="str">
        <f t="shared" si="2"/>
        <v>Varebil, Diesel, Egenvekt &lt;1305 kg</v>
      </c>
      <c r="E15" s="74" t="str">
        <f t="shared" si="0"/>
        <v>Varebil, Diesel</v>
      </c>
      <c r="F15" s="71" t="s">
        <v>18</v>
      </c>
      <c r="G15" s="71" t="s">
        <v>101</v>
      </c>
      <c r="H15" s="71" t="s">
        <v>97</v>
      </c>
      <c r="I15" s="71" t="s">
        <v>50</v>
      </c>
      <c r="J15" s="71">
        <v>129.57181080541838</v>
      </c>
      <c r="K15" s="84">
        <f>IFERROR(CHOOSE(MATCH(VLOOKUP(G15,Skjult!$H$8:$I$15,2,FALSE),$D$5:$H$5,0),$D$6,$E$6,$F$6,$G$6,$H$6),0)</f>
        <v>0.20200000000000001</v>
      </c>
      <c r="L15" s="79">
        <f t="shared" si="3"/>
        <v>103.39830502272387</v>
      </c>
      <c r="O15" s="1"/>
      <c r="P15" s="1"/>
      <c r="Q15" s="1"/>
      <c r="R15" s="1"/>
      <c r="S15" s="1"/>
      <c r="T15" s="1"/>
      <c r="U15" s="1"/>
      <c r="V15" s="1"/>
      <c r="W15" s="1"/>
      <c r="X15" s="1"/>
      <c r="Y15" s="1"/>
      <c r="Z15" s="1"/>
      <c r="AA15" s="1"/>
      <c r="AB15" s="1"/>
      <c r="AC15" s="1"/>
      <c r="AD15" s="1"/>
      <c r="AE15" s="1"/>
      <c r="AF15" s="1"/>
      <c r="AG15" s="1"/>
      <c r="AH15" s="1"/>
      <c r="AI15" s="1"/>
      <c r="AJ15" s="1"/>
      <c r="AK15" s="1"/>
    </row>
    <row r="16" spans="1:37" x14ac:dyDescent="0.3">
      <c r="A16" s="1"/>
      <c r="B16" s="3"/>
      <c r="C16" s="77" t="str">
        <f t="shared" si="1"/>
        <v>Varebil, Diesel, Egenvekt &lt;1305 kg, ikke valgt/ikke tilgjengelig</v>
      </c>
      <c r="D16" s="74" t="str">
        <f t="shared" si="2"/>
        <v>Varebil, Diesel, Egenvekt &lt;1305 kg</v>
      </c>
      <c r="E16" s="74" t="str">
        <f t="shared" si="0"/>
        <v>Varebil, Diesel</v>
      </c>
      <c r="F16" s="71" t="s">
        <v>18</v>
      </c>
      <c r="G16" s="71" t="s">
        <v>101</v>
      </c>
      <c r="H16" s="71" t="s">
        <v>97</v>
      </c>
      <c r="I16" s="71" t="s">
        <v>51</v>
      </c>
      <c r="J16" s="71">
        <v>131.11976892141254</v>
      </c>
      <c r="K16" s="84">
        <f>IFERROR(CHOOSE(MATCH(VLOOKUP(G16,Skjult!$H$8:$I$15,2,FALSE),$D$5:$H$5,0),$D$6,$E$6,$F$6,$G$6,$H$6),0)</f>
        <v>0.20200000000000001</v>
      </c>
      <c r="L16" s="79">
        <f t="shared" si="3"/>
        <v>104.63357559928721</v>
      </c>
      <c r="O16" s="1"/>
      <c r="P16" s="1"/>
      <c r="Q16" s="1"/>
      <c r="R16" s="1"/>
      <c r="S16" s="1"/>
      <c r="T16" s="1"/>
      <c r="U16" s="1"/>
      <c r="V16" s="1"/>
      <c r="W16" s="1"/>
      <c r="X16" s="1"/>
      <c r="Y16" s="1"/>
      <c r="Z16" s="1"/>
      <c r="AA16" s="1"/>
      <c r="AB16" s="1"/>
      <c r="AC16" s="1"/>
      <c r="AD16" s="1"/>
      <c r="AE16" s="1"/>
      <c r="AF16" s="1"/>
      <c r="AG16" s="1"/>
      <c r="AH16" s="1"/>
      <c r="AI16" s="1"/>
      <c r="AJ16" s="1"/>
      <c r="AK16" s="1"/>
    </row>
    <row r="17" spans="1:37" x14ac:dyDescent="0.3">
      <c r="A17" s="1"/>
      <c r="B17" s="3"/>
      <c r="C17" s="77" t="str">
        <f t="shared" si="1"/>
        <v>Varebil, Diesel, Egenvekt 1305-1760 kg, EURO 2 (1998-2000)</v>
      </c>
      <c r="D17" s="74" t="str">
        <f t="shared" si="2"/>
        <v>Varebil, Diesel, Egenvekt 1305-1760 kg</v>
      </c>
      <c r="E17" s="74" t="str">
        <f t="shared" si="0"/>
        <v>Varebil, Diesel</v>
      </c>
      <c r="F17" s="71" t="s">
        <v>18</v>
      </c>
      <c r="G17" s="71" t="s">
        <v>101</v>
      </c>
      <c r="H17" s="71" t="s">
        <v>98</v>
      </c>
      <c r="I17" s="71" t="s">
        <v>46</v>
      </c>
      <c r="J17" s="71">
        <v>191.56097727937734</v>
      </c>
      <c r="K17" s="84">
        <f>IFERROR(CHOOSE(MATCH(VLOOKUP(G17,Skjult!$H$8:$I$15,2,FALSE),$D$5:$H$5,0),$D$6,$E$6,$F$6,$G$6,$H$6),0)</f>
        <v>0.20200000000000001</v>
      </c>
      <c r="L17" s="79">
        <f t="shared" si="3"/>
        <v>152.86565986894311</v>
      </c>
      <c r="O17" s="1"/>
      <c r="P17" s="1"/>
      <c r="Q17" s="1"/>
      <c r="R17" s="1"/>
      <c r="S17" s="1"/>
      <c r="T17" s="1"/>
      <c r="U17" s="1"/>
      <c r="V17" s="1"/>
      <c r="W17" s="1"/>
      <c r="X17" s="1"/>
      <c r="Y17" s="1"/>
      <c r="Z17" s="1"/>
      <c r="AA17" s="1"/>
      <c r="AB17" s="1"/>
      <c r="AC17" s="1"/>
      <c r="AD17" s="1"/>
      <c r="AE17" s="1"/>
      <c r="AF17" s="1"/>
      <c r="AG17" s="1"/>
      <c r="AH17" s="1"/>
      <c r="AI17" s="1"/>
      <c r="AJ17" s="1"/>
      <c r="AK17" s="1"/>
    </row>
    <row r="18" spans="1:37" x14ac:dyDescent="0.3">
      <c r="A18" s="1"/>
      <c r="B18" s="3"/>
      <c r="C18" s="77" t="str">
        <f t="shared" si="1"/>
        <v>Varebil, Diesel, Egenvekt 1305-1760 kg, EURO 3 (2001-2006)</v>
      </c>
      <c r="D18" s="74" t="str">
        <f t="shared" si="2"/>
        <v>Varebil, Diesel, Egenvekt 1305-1760 kg</v>
      </c>
      <c r="E18" s="74" t="str">
        <f t="shared" si="0"/>
        <v>Varebil, Diesel</v>
      </c>
      <c r="F18" s="71" t="s">
        <v>18</v>
      </c>
      <c r="G18" s="71" t="s">
        <v>101</v>
      </c>
      <c r="H18" s="71" t="s">
        <v>98</v>
      </c>
      <c r="I18" s="71" t="s">
        <v>47</v>
      </c>
      <c r="J18" s="71">
        <v>172.54187173843937</v>
      </c>
      <c r="K18" s="84">
        <f>IFERROR(CHOOSE(MATCH(VLOOKUP(G18,Skjult!$H$8:$I$15,2,FALSE),$D$5:$H$5,0),$D$6,$E$6,$F$6,$G$6,$H$6),0)</f>
        <v>0.20200000000000001</v>
      </c>
      <c r="L18" s="79">
        <f t="shared" si="3"/>
        <v>137.68841364727461</v>
      </c>
      <c r="O18" s="1"/>
      <c r="P18" s="1"/>
      <c r="Q18" s="1"/>
      <c r="R18" s="1"/>
      <c r="S18" s="1"/>
      <c r="T18" s="1"/>
      <c r="U18" s="1"/>
      <c r="V18" s="1"/>
      <c r="W18" s="1"/>
      <c r="X18" s="1"/>
      <c r="Y18" s="1"/>
      <c r="Z18" s="1"/>
      <c r="AA18" s="1"/>
      <c r="AB18" s="1"/>
      <c r="AC18" s="1"/>
      <c r="AD18" s="1"/>
      <c r="AE18" s="1"/>
      <c r="AF18" s="1"/>
      <c r="AG18" s="1"/>
      <c r="AH18" s="1"/>
      <c r="AI18" s="1"/>
      <c r="AJ18" s="1"/>
      <c r="AK18" s="1"/>
    </row>
    <row r="19" spans="1:37" x14ac:dyDescent="0.3">
      <c r="A19" s="1"/>
      <c r="B19" s="3"/>
      <c r="C19" s="77" t="str">
        <f t="shared" si="1"/>
        <v>Varebil, Diesel, Egenvekt 1305-1760 kg, EURO 4 (2007-2010)</v>
      </c>
      <c r="D19" s="74" t="str">
        <f t="shared" si="2"/>
        <v>Varebil, Diesel, Egenvekt 1305-1760 kg</v>
      </c>
      <c r="E19" s="74" t="str">
        <f t="shared" si="0"/>
        <v>Varebil, Diesel</v>
      </c>
      <c r="F19" s="71" t="s">
        <v>18</v>
      </c>
      <c r="G19" s="71" t="s">
        <v>101</v>
      </c>
      <c r="H19" s="71" t="s">
        <v>98</v>
      </c>
      <c r="I19" s="71" t="s">
        <v>48</v>
      </c>
      <c r="J19" s="71">
        <v>178.37672410914135</v>
      </c>
      <c r="K19" s="84">
        <f>IFERROR(CHOOSE(MATCH(VLOOKUP(G19,Skjult!$H$8:$I$15,2,FALSE),$D$5:$H$5,0),$D$6,$E$6,$F$6,$G$6,$H$6),0)</f>
        <v>0.20200000000000001</v>
      </c>
      <c r="L19" s="79">
        <f t="shared" si="3"/>
        <v>142.34462583909482</v>
      </c>
      <c r="O19" s="1"/>
      <c r="P19" s="1"/>
      <c r="Q19" s="1"/>
      <c r="R19" s="1"/>
      <c r="S19" s="1"/>
      <c r="T19" s="1"/>
      <c r="U19" s="1"/>
      <c r="V19" s="1"/>
      <c r="W19" s="1"/>
      <c r="X19" s="1"/>
      <c r="Y19" s="1"/>
      <c r="Z19" s="1"/>
      <c r="AA19" s="1"/>
      <c r="AB19" s="1"/>
      <c r="AC19" s="1"/>
      <c r="AD19" s="1"/>
      <c r="AE19" s="1"/>
      <c r="AF19" s="1"/>
      <c r="AG19" s="1"/>
      <c r="AH19" s="1"/>
      <c r="AI19" s="1"/>
      <c r="AJ19" s="1"/>
      <c r="AK19" s="1"/>
    </row>
    <row r="20" spans="1:37" x14ac:dyDescent="0.3">
      <c r="A20" s="1"/>
      <c r="B20" s="3"/>
      <c r="C20" s="77" t="str">
        <f t="shared" si="1"/>
        <v>Varebil, Diesel, Egenvekt 1305-1760 kg, EURO 5 (2011-2013)</v>
      </c>
      <c r="D20" s="74" t="str">
        <f t="shared" si="2"/>
        <v>Varebil, Diesel, Egenvekt 1305-1760 kg</v>
      </c>
      <c r="E20" s="74" t="str">
        <f t="shared" si="0"/>
        <v>Varebil, Diesel</v>
      </c>
      <c r="F20" s="71" t="s">
        <v>18</v>
      </c>
      <c r="G20" s="71" t="s">
        <v>101</v>
      </c>
      <c r="H20" s="71" t="s">
        <v>98</v>
      </c>
      <c r="I20" s="71" t="s">
        <v>49</v>
      </c>
      <c r="J20" s="71">
        <v>167.54015359251167</v>
      </c>
      <c r="K20" s="84">
        <f>IFERROR(CHOOSE(MATCH(VLOOKUP(G20,Skjult!$H$8:$I$15,2,FALSE),$D$5:$H$5,0),$D$6,$E$6,$F$6,$G$6,$H$6),0)</f>
        <v>0.20200000000000001</v>
      </c>
      <c r="L20" s="79">
        <f t="shared" si="3"/>
        <v>133.69704256682431</v>
      </c>
      <c r="O20" s="1"/>
      <c r="P20" s="1"/>
      <c r="Q20" s="1"/>
      <c r="R20" s="1"/>
      <c r="S20" s="1"/>
      <c r="T20" s="1"/>
      <c r="U20" s="1"/>
      <c r="V20" s="1"/>
      <c r="W20" s="1"/>
      <c r="X20" s="1"/>
      <c r="Y20" s="1"/>
      <c r="Z20" s="1"/>
      <c r="AA20" s="1"/>
      <c r="AB20" s="1"/>
      <c r="AC20" s="1"/>
      <c r="AD20" s="1"/>
      <c r="AE20" s="1"/>
      <c r="AF20" s="1"/>
      <c r="AG20" s="1"/>
      <c r="AH20" s="1"/>
      <c r="AI20" s="1"/>
      <c r="AJ20" s="1"/>
      <c r="AK20" s="1"/>
    </row>
    <row r="21" spans="1:37" x14ac:dyDescent="0.3">
      <c r="A21" s="1"/>
      <c r="B21" s="3"/>
      <c r="C21" s="77" t="str">
        <f t="shared" si="1"/>
        <v>Varebil, Diesel, Egenvekt 1305-1760 kg, EURO 6 (2014-DD)</v>
      </c>
      <c r="D21" s="74" t="str">
        <f t="shared" si="2"/>
        <v>Varebil, Diesel, Egenvekt 1305-1760 kg</v>
      </c>
      <c r="E21" s="74" t="str">
        <f t="shared" si="0"/>
        <v>Varebil, Diesel</v>
      </c>
      <c r="F21" s="71" t="s">
        <v>18</v>
      </c>
      <c r="G21" s="71" t="s">
        <v>101</v>
      </c>
      <c r="H21" s="71" t="s">
        <v>98</v>
      </c>
      <c r="I21" s="71" t="s">
        <v>50</v>
      </c>
      <c r="J21" s="71">
        <v>167.54015333813047</v>
      </c>
      <c r="K21" s="84">
        <f>IFERROR(CHOOSE(MATCH(VLOOKUP(G21,Skjult!$H$8:$I$15,2,FALSE),$D$5:$H$5,0),$D$6,$E$6,$F$6,$G$6,$H$6),0)</f>
        <v>0.20200000000000001</v>
      </c>
      <c r="L21" s="79">
        <f t="shared" si="3"/>
        <v>133.69704236382813</v>
      </c>
      <c r="O21" s="1"/>
      <c r="P21" s="1"/>
      <c r="Q21" s="1"/>
      <c r="R21" s="1"/>
      <c r="S21" s="1"/>
      <c r="T21" s="1"/>
      <c r="U21" s="1"/>
      <c r="V21" s="1"/>
      <c r="W21" s="1"/>
      <c r="X21" s="1"/>
      <c r="Y21" s="1"/>
      <c r="Z21" s="1"/>
      <c r="AA21" s="1"/>
      <c r="AB21" s="1"/>
      <c r="AC21" s="1"/>
      <c r="AD21" s="1"/>
      <c r="AE21" s="1"/>
      <c r="AF21" s="1"/>
      <c r="AG21" s="1"/>
      <c r="AH21" s="1"/>
      <c r="AI21" s="1"/>
      <c r="AJ21" s="1"/>
      <c r="AK21" s="1"/>
    </row>
    <row r="22" spans="1:37" x14ac:dyDescent="0.3">
      <c r="A22" s="1"/>
      <c r="B22" s="3"/>
      <c r="C22" s="77" t="str">
        <f t="shared" si="1"/>
        <v>Varebil, Diesel, Egenvekt 1305-1760 kg, ikke valgt/ikke tilgjengelig</v>
      </c>
      <c r="D22" s="74" t="str">
        <f t="shared" si="2"/>
        <v>Varebil, Diesel, Egenvekt 1305-1760 kg</v>
      </c>
      <c r="E22" s="74" t="str">
        <f t="shared" si="0"/>
        <v>Varebil, Diesel</v>
      </c>
      <c r="F22" s="71" t="s">
        <v>18</v>
      </c>
      <c r="G22" s="71" t="s">
        <v>101</v>
      </c>
      <c r="H22" s="71" t="s">
        <v>98</v>
      </c>
      <c r="I22" s="71" t="s">
        <v>51</v>
      </c>
      <c r="J22" s="71">
        <v>171.53552802520954</v>
      </c>
      <c r="K22" s="84">
        <f>IFERROR(CHOOSE(MATCH(VLOOKUP(G22,Skjult!$H$8:$I$15,2,FALSE),$D$5:$H$5,0),$D$6,$E$6,$F$6,$G$6,$H$6),0)</f>
        <v>0.20200000000000001</v>
      </c>
      <c r="L22" s="79">
        <f t="shared" si="3"/>
        <v>136.88535136411721</v>
      </c>
      <c r="O22" s="1"/>
      <c r="P22" s="1"/>
      <c r="Q22" s="1"/>
      <c r="R22" s="1"/>
      <c r="S22" s="1"/>
      <c r="T22" s="1"/>
      <c r="U22" s="1"/>
      <c r="V22" s="1"/>
      <c r="W22" s="1"/>
      <c r="X22" s="1"/>
      <c r="Y22" s="1"/>
      <c r="Z22" s="1"/>
      <c r="AA22" s="1"/>
      <c r="AB22" s="1"/>
      <c r="AC22" s="1"/>
      <c r="AD22" s="1"/>
      <c r="AE22" s="1"/>
      <c r="AF22" s="1"/>
      <c r="AG22" s="1"/>
      <c r="AH22" s="1"/>
      <c r="AI22" s="1"/>
      <c r="AJ22" s="1"/>
      <c r="AK22" s="1"/>
    </row>
    <row r="23" spans="1:37" x14ac:dyDescent="0.3">
      <c r="A23" s="1"/>
      <c r="B23" s="3"/>
      <c r="C23" s="77" t="str">
        <f t="shared" si="1"/>
        <v>Varebil, Diesel, Egenvekt &gt;= 1760 kg, EURO 2 (1998-2000)</v>
      </c>
      <c r="D23" s="74" t="str">
        <f t="shared" si="2"/>
        <v>Varebil, Diesel, Egenvekt &gt;= 1760 kg</v>
      </c>
      <c r="E23" s="74" t="str">
        <f t="shared" si="0"/>
        <v>Varebil, Diesel</v>
      </c>
      <c r="F23" s="71" t="s">
        <v>18</v>
      </c>
      <c r="G23" s="71" t="s">
        <v>101</v>
      </c>
      <c r="H23" s="71" t="s">
        <v>99</v>
      </c>
      <c r="I23" s="71" t="s">
        <v>46</v>
      </c>
      <c r="J23" s="71">
        <v>245.97043740102862</v>
      </c>
      <c r="K23" s="84">
        <f>IFERROR(CHOOSE(MATCH(VLOOKUP(G23,Skjult!$H$8:$I$15,2,FALSE),$D$5:$H$5,0),$D$6,$E$6,$F$6,$G$6,$H$6),0)</f>
        <v>0.20200000000000001</v>
      </c>
      <c r="L23" s="79">
        <f t="shared" si="3"/>
        <v>196.28440904602084</v>
      </c>
      <c r="O23" s="1"/>
      <c r="P23" s="1"/>
      <c r="Q23" s="1"/>
      <c r="R23" s="1"/>
      <c r="S23" s="1"/>
      <c r="T23" s="1"/>
      <c r="U23" s="1"/>
      <c r="V23" s="1"/>
      <c r="W23" s="1"/>
      <c r="X23" s="1"/>
      <c r="Y23" s="1"/>
      <c r="Z23" s="1"/>
      <c r="AA23" s="1"/>
      <c r="AB23" s="1"/>
      <c r="AC23" s="1"/>
      <c r="AD23" s="1"/>
      <c r="AE23" s="1"/>
      <c r="AF23" s="1"/>
      <c r="AG23" s="1"/>
      <c r="AH23" s="1"/>
      <c r="AI23" s="1"/>
      <c r="AJ23" s="1"/>
      <c r="AK23" s="1"/>
    </row>
    <row r="24" spans="1:37" x14ac:dyDescent="0.3">
      <c r="A24" s="1"/>
      <c r="B24" s="3"/>
      <c r="C24" s="77" t="str">
        <f t="shared" si="1"/>
        <v>Varebil, Diesel, Egenvekt &gt;= 1760 kg, EURO 3 (2001-2006)</v>
      </c>
      <c r="D24" s="74" t="str">
        <f t="shared" si="2"/>
        <v>Varebil, Diesel, Egenvekt &gt;= 1760 kg</v>
      </c>
      <c r="E24" s="74" t="str">
        <f t="shared" si="0"/>
        <v>Varebil, Diesel</v>
      </c>
      <c r="F24" s="71" t="s">
        <v>18</v>
      </c>
      <c r="G24" s="71" t="s">
        <v>101</v>
      </c>
      <c r="H24" s="71" t="s">
        <v>99</v>
      </c>
      <c r="I24" s="71" t="s">
        <v>47</v>
      </c>
      <c r="J24" s="71">
        <v>213.30119881766748</v>
      </c>
      <c r="K24" s="84">
        <f>IFERROR(CHOOSE(MATCH(VLOOKUP(G24,Skjult!$H$8:$I$15,2,FALSE),$D$5:$H$5,0),$D$6,$E$6,$F$6,$G$6,$H$6),0)</f>
        <v>0.20200000000000001</v>
      </c>
      <c r="L24" s="79">
        <f t="shared" si="3"/>
        <v>170.21435665649867</v>
      </c>
      <c r="O24" s="1"/>
      <c r="P24" s="1"/>
      <c r="Q24" s="1"/>
      <c r="R24" s="1"/>
      <c r="S24" s="1"/>
      <c r="T24" s="1"/>
      <c r="U24" s="1"/>
      <c r="V24" s="1"/>
      <c r="W24" s="1"/>
      <c r="X24" s="1"/>
      <c r="Y24" s="1"/>
      <c r="Z24" s="1"/>
      <c r="AA24" s="1"/>
      <c r="AB24" s="1"/>
      <c r="AC24" s="1"/>
      <c r="AD24" s="1"/>
      <c r="AE24" s="1"/>
      <c r="AF24" s="1"/>
      <c r="AG24" s="1"/>
      <c r="AH24" s="1"/>
      <c r="AI24" s="1"/>
      <c r="AJ24" s="1"/>
      <c r="AK24" s="1"/>
    </row>
    <row r="25" spans="1:37" x14ac:dyDescent="0.3">
      <c r="A25" s="1"/>
      <c r="B25" s="3"/>
      <c r="C25" s="77" t="str">
        <f t="shared" si="1"/>
        <v>Varebil, Diesel, Egenvekt &gt;= 1760 kg, EURO 4 (2007-2010)</v>
      </c>
      <c r="D25" s="74" t="str">
        <f t="shared" si="2"/>
        <v>Varebil, Diesel, Egenvekt &gt;= 1760 kg</v>
      </c>
      <c r="E25" s="74" t="str">
        <f t="shared" si="0"/>
        <v>Varebil, Diesel</v>
      </c>
      <c r="F25" s="71" t="s">
        <v>18</v>
      </c>
      <c r="G25" s="71" t="s">
        <v>101</v>
      </c>
      <c r="H25" s="71" t="s">
        <v>99</v>
      </c>
      <c r="I25" s="71" t="s">
        <v>48</v>
      </c>
      <c r="J25" s="71">
        <v>224.4830404368951</v>
      </c>
      <c r="K25" s="84">
        <f>IFERROR(CHOOSE(MATCH(VLOOKUP(G25,Skjult!$H$8:$I$15,2,FALSE),$D$5:$H$5,0),$D$6,$E$6,$F$6,$G$6,$H$6),0)</f>
        <v>0.20200000000000001</v>
      </c>
      <c r="L25" s="79">
        <f t="shared" si="3"/>
        <v>179.1374662686423</v>
      </c>
      <c r="O25" s="1"/>
      <c r="P25" s="1"/>
      <c r="Q25" s="1"/>
      <c r="R25" s="1"/>
      <c r="S25" s="1"/>
      <c r="T25" s="1"/>
      <c r="U25" s="1"/>
      <c r="V25" s="1"/>
      <c r="W25" s="1"/>
      <c r="X25" s="1"/>
      <c r="Y25" s="1"/>
      <c r="Z25" s="1"/>
      <c r="AA25" s="1"/>
      <c r="AB25" s="1"/>
      <c r="AC25" s="1"/>
      <c r="AD25" s="1"/>
      <c r="AE25" s="1"/>
      <c r="AF25" s="1"/>
      <c r="AG25" s="1"/>
      <c r="AH25" s="1"/>
      <c r="AI25" s="1"/>
      <c r="AJ25" s="1"/>
      <c r="AK25" s="1"/>
    </row>
    <row r="26" spans="1:37" x14ac:dyDescent="0.3">
      <c r="A26" s="1"/>
      <c r="B26" s="3"/>
      <c r="C26" s="77" t="str">
        <f t="shared" si="1"/>
        <v>Varebil, Diesel, Egenvekt &gt;= 1760 kg, EURO 5 (2011-2013)</v>
      </c>
      <c r="D26" s="74" t="str">
        <f t="shared" si="2"/>
        <v>Varebil, Diesel, Egenvekt &gt;= 1760 kg</v>
      </c>
      <c r="E26" s="74" t="str">
        <f t="shared" si="0"/>
        <v>Varebil, Diesel</v>
      </c>
      <c r="F26" s="71" t="s">
        <v>18</v>
      </c>
      <c r="G26" s="71" t="s">
        <v>101</v>
      </c>
      <c r="H26" s="71" t="s">
        <v>99</v>
      </c>
      <c r="I26" s="71" t="s">
        <v>49</v>
      </c>
      <c r="J26" s="71">
        <v>212.83613283201629</v>
      </c>
      <c r="K26" s="84">
        <f>IFERROR(CHOOSE(MATCH(VLOOKUP(G26,Skjult!$H$8:$I$15,2,FALSE),$D$5:$H$5,0),$D$6,$E$6,$F$6,$G$6,$H$6),0)</f>
        <v>0.20200000000000001</v>
      </c>
      <c r="L26" s="79">
        <f t="shared" si="3"/>
        <v>169.84323399994901</v>
      </c>
      <c r="O26" s="1"/>
      <c r="P26" s="1"/>
      <c r="Q26" s="1"/>
      <c r="R26" s="1"/>
      <c r="S26" s="1"/>
      <c r="T26" s="1"/>
      <c r="U26" s="1"/>
      <c r="V26" s="1"/>
      <c r="W26" s="1"/>
      <c r="X26" s="1"/>
      <c r="Y26" s="1"/>
      <c r="Z26" s="1"/>
      <c r="AA26" s="1"/>
      <c r="AB26" s="1"/>
      <c r="AC26" s="1"/>
      <c r="AD26" s="1"/>
      <c r="AE26" s="1"/>
      <c r="AF26" s="1"/>
      <c r="AG26" s="1"/>
      <c r="AH26" s="1"/>
      <c r="AI26" s="1"/>
      <c r="AJ26" s="1"/>
      <c r="AK26" s="1"/>
    </row>
    <row r="27" spans="1:37" x14ac:dyDescent="0.3">
      <c r="A27" s="1"/>
      <c r="B27" s="3"/>
      <c r="C27" s="77" t="str">
        <f t="shared" si="1"/>
        <v>Varebil, Diesel, Egenvekt &gt;= 1760 kg, EURO 6 (2014-DD)</v>
      </c>
      <c r="D27" s="74" t="str">
        <f t="shared" si="2"/>
        <v>Varebil, Diesel, Egenvekt &gt;= 1760 kg</v>
      </c>
      <c r="E27" s="74" t="str">
        <f t="shared" si="0"/>
        <v>Varebil, Diesel</v>
      </c>
      <c r="F27" s="71" t="s">
        <v>18</v>
      </c>
      <c r="G27" s="71" t="s">
        <v>101</v>
      </c>
      <c r="H27" s="71" t="s">
        <v>99</v>
      </c>
      <c r="I27" s="71" t="s">
        <v>50</v>
      </c>
      <c r="J27" s="71">
        <v>212.83613288144372</v>
      </c>
      <c r="K27" s="84">
        <f>IFERROR(CHOOSE(MATCH(VLOOKUP(G27,Skjult!$H$8:$I$15,2,FALSE),$D$5:$H$5,0),$D$6,$E$6,$F$6,$G$6,$H$6),0)</f>
        <v>0.20200000000000001</v>
      </c>
      <c r="L27" s="79">
        <f t="shared" si="3"/>
        <v>169.84323403939209</v>
      </c>
      <c r="O27" s="1"/>
      <c r="P27" s="1"/>
      <c r="Q27" s="1"/>
      <c r="R27" s="1"/>
      <c r="S27" s="1"/>
      <c r="T27" s="1"/>
      <c r="U27" s="1"/>
      <c r="V27" s="1"/>
      <c r="W27" s="1"/>
      <c r="X27" s="1"/>
      <c r="Y27" s="1"/>
      <c r="Z27" s="1"/>
      <c r="AA27" s="1"/>
      <c r="AB27" s="1"/>
      <c r="AC27" s="1"/>
      <c r="AD27" s="1"/>
      <c r="AE27" s="1"/>
      <c r="AF27" s="1"/>
      <c r="AG27" s="1"/>
      <c r="AH27" s="1"/>
      <c r="AI27" s="1"/>
      <c r="AJ27" s="1"/>
      <c r="AK27" s="1"/>
    </row>
    <row r="28" spans="1:37" x14ac:dyDescent="0.3">
      <c r="A28" s="1"/>
      <c r="B28" s="3"/>
      <c r="C28" s="77" t="str">
        <f t="shared" si="1"/>
        <v>Varebil, Diesel, Egenvekt &gt;= 1760 kg, ikke valgt/ikke tilgjengelig</v>
      </c>
      <c r="D28" s="74" t="str">
        <f t="shared" si="2"/>
        <v>Varebil, Diesel, Egenvekt &gt;= 1760 kg</v>
      </c>
      <c r="E28" s="74" t="str">
        <f t="shared" si="0"/>
        <v>Varebil, Diesel</v>
      </c>
      <c r="F28" s="71" t="s">
        <v>18</v>
      </c>
      <c r="G28" s="71" t="s">
        <v>101</v>
      </c>
      <c r="H28" s="71" t="s">
        <v>99</v>
      </c>
      <c r="I28" s="71" t="s">
        <v>51</v>
      </c>
      <c r="J28" s="71">
        <v>217.36156198056216</v>
      </c>
      <c r="K28" s="84">
        <f>IFERROR(CHOOSE(MATCH(VLOOKUP(G28,Skjult!$H$8:$I$15,2,FALSE),$D$5:$H$5,0),$D$6,$E$6,$F$6,$G$6,$H$6),0)</f>
        <v>0.20200000000000001</v>
      </c>
      <c r="L28" s="79">
        <f t="shared" si="3"/>
        <v>173.45452646048861</v>
      </c>
      <c r="O28" s="1"/>
      <c r="P28" s="1"/>
      <c r="Q28" s="1"/>
      <c r="R28" s="1"/>
      <c r="S28" s="1"/>
      <c r="T28" s="1"/>
      <c r="U28" s="1"/>
      <c r="V28" s="1"/>
      <c r="W28" s="1"/>
      <c r="X28" s="1"/>
      <c r="Y28" s="1"/>
      <c r="Z28" s="1"/>
      <c r="AA28" s="1"/>
      <c r="AB28" s="1"/>
      <c r="AC28" s="1"/>
      <c r="AD28" s="1"/>
      <c r="AE28" s="1"/>
      <c r="AF28" s="1"/>
      <c r="AG28" s="1"/>
      <c r="AH28" s="1"/>
      <c r="AI28" s="1"/>
      <c r="AJ28" s="1"/>
      <c r="AK28" s="1"/>
    </row>
    <row r="29" spans="1:37" x14ac:dyDescent="0.3">
      <c r="A29" s="1"/>
      <c r="B29" s="3"/>
      <c r="C29" s="77" t="str">
        <f t="shared" si="1"/>
        <v>Varebil, Diesel, ikke valgt/ikke tilgjengelig, ikke valgt/ikke tilgjengelig</v>
      </c>
      <c r="D29" s="74" t="str">
        <f t="shared" si="2"/>
        <v>Varebil, Diesel, ikke valgt/ikke tilgjengelig</v>
      </c>
      <c r="E29" s="74" t="str">
        <f t="shared" si="0"/>
        <v>Varebil, Diesel</v>
      </c>
      <c r="F29" s="71" t="s">
        <v>18</v>
      </c>
      <c r="G29" s="71" t="s">
        <v>101</v>
      </c>
      <c r="H29" s="71" t="s">
        <v>51</v>
      </c>
      <c r="I29" s="71" t="s">
        <v>51</v>
      </c>
      <c r="J29" s="71">
        <v>195.45081676406878</v>
      </c>
      <c r="K29" s="84">
        <f>IFERROR(CHOOSE(MATCH(VLOOKUP(G29,Skjult!$H$8:$I$15,2,FALSE),$D$5:$H$5,0),$D$6,$E$6,$F$6,$G$6,$H$6),0)</f>
        <v>0.20200000000000001</v>
      </c>
      <c r="L29" s="79">
        <f t="shared" si="3"/>
        <v>155.96975177772688</v>
      </c>
      <c r="O29" s="1"/>
      <c r="P29" s="1"/>
      <c r="Q29" s="1"/>
      <c r="R29" s="1"/>
      <c r="S29" s="1"/>
      <c r="T29" s="1"/>
      <c r="U29" s="1"/>
      <c r="V29" s="1"/>
      <c r="W29" s="1"/>
      <c r="X29" s="1"/>
      <c r="Y29" s="1"/>
      <c r="Z29" s="1"/>
      <c r="AA29" s="1"/>
      <c r="AB29" s="1"/>
      <c r="AC29" s="1"/>
      <c r="AD29" s="1"/>
      <c r="AE29" s="1"/>
      <c r="AF29" s="1"/>
      <c r="AG29" s="1"/>
      <c r="AH29" s="1"/>
      <c r="AI29" s="1"/>
      <c r="AJ29" s="1"/>
      <c r="AK29" s="1"/>
    </row>
    <row r="30" spans="1:37" x14ac:dyDescent="0.3">
      <c r="A30" s="1"/>
      <c r="B30" s="3"/>
      <c r="C30" s="77" t="str">
        <f t="shared" si="1"/>
        <v>Varebil, Bensin, Egenvekt &lt;1305 kg, EURO 2 (1998-2000)</v>
      </c>
      <c r="D30" s="74" t="str">
        <f t="shared" si="2"/>
        <v>Varebil, Bensin, Egenvekt &lt;1305 kg</v>
      </c>
      <c r="E30" s="74" t="str">
        <f t="shared" si="0"/>
        <v>Varebil, Bensin</v>
      </c>
      <c r="F30" s="71" t="s">
        <v>18</v>
      </c>
      <c r="G30" s="71" t="s">
        <v>102</v>
      </c>
      <c r="H30" s="78" t="s">
        <v>97</v>
      </c>
      <c r="I30" s="71" t="s">
        <v>46</v>
      </c>
      <c r="J30" s="71">
        <v>153.46720012130717</v>
      </c>
      <c r="K30" s="84">
        <f>IFERROR(CHOOSE(MATCH(VLOOKUP(G30,Skjult!$H$8:$I$15,2,FALSE),$D$5:$H$5,0),$D$6,$E$6,$F$6,$G$6,$H$6),0)</f>
        <v>0.04</v>
      </c>
      <c r="L30" s="79">
        <f t="shared" si="3"/>
        <v>147.32851211645487</v>
      </c>
      <c r="O30" s="1"/>
      <c r="P30" s="1"/>
      <c r="Q30" s="1"/>
      <c r="R30" s="1"/>
      <c r="S30" s="1"/>
      <c r="T30" s="1"/>
      <c r="U30" s="1"/>
      <c r="V30" s="1"/>
      <c r="W30" s="1"/>
      <c r="X30" s="1"/>
      <c r="Y30" s="1"/>
      <c r="Z30" s="1"/>
      <c r="AA30" s="1"/>
      <c r="AB30" s="1"/>
      <c r="AC30" s="1"/>
      <c r="AD30" s="1"/>
      <c r="AE30" s="1"/>
      <c r="AF30" s="1"/>
      <c r="AG30" s="1"/>
      <c r="AH30" s="1"/>
      <c r="AI30" s="1"/>
      <c r="AJ30" s="1"/>
      <c r="AK30" s="1"/>
    </row>
    <row r="31" spans="1:37" x14ac:dyDescent="0.3">
      <c r="A31" s="1"/>
      <c r="B31" s="3"/>
      <c r="C31" s="77" t="str">
        <f t="shared" si="1"/>
        <v>Varebil, Bensin, Egenvekt &lt;1305 kg, EURO 3 (2001-2006)</v>
      </c>
      <c r="D31" s="74" t="str">
        <f t="shared" si="2"/>
        <v>Varebil, Bensin, Egenvekt &lt;1305 kg</v>
      </c>
      <c r="E31" s="74" t="str">
        <f t="shared" si="0"/>
        <v>Varebil, Bensin</v>
      </c>
      <c r="F31" s="71" t="s">
        <v>18</v>
      </c>
      <c r="G31" s="71" t="s">
        <v>102</v>
      </c>
      <c r="H31" s="71" t="s">
        <v>97</v>
      </c>
      <c r="I31" s="71" t="s">
        <v>47</v>
      </c>
      <c r="J31" s="71">
        <v>150.12195479740689</v>
      </c>
      <c r="K31" s="84">
        <f>IFERROR(CHOOSE(MATCH(VLOOKUP(G31,Skjult!$H$8:$I$15,2,FALSE),$D$5:$H$5,0),$D$6,$E$6,$F$6,$G$6,$H$6),0)</f>
        <v>0.04</v>
      </c>
      <c r="L31" s="79">
        <f t="shared" si="3"/>
        <v>144.11707660551062</v>
      </c>
      <c r="O31" s="1"/>
      <c r="P31" s="1"/>
      <c r="Q31" s="1"/>
      <c r="R31" s="1"/>
      <c r="S31" s="1"/>
      <c r="T31" s="1"/>
      <c r="U31" s="1"/>
      <c r="V31" s="1"/>
      <c r="W31" s="1"/>
      <c r="X31" s="1"/>
      <c r="Y31" s="1"/>
      <c r="Z31" s="1"/>
      <c r="AA31" s="1"/>
      <c r="AB31" s="1"/>
      <c r="AC31" s="1"/>
      <c r="AD31" s="1"/>
      <c r="AE31" s="1"/>
      <c r="AF31" s="1"/>
      <c r="AG31" s="1"/>
      <c r="AH31" s="1"/>
      <c r="AI31" s="1"/>
      <c r="AJ31" s="1"/>
      <c r="AK31" s="1"/>
    </row>
    <row r="32" spans="1:37" x14ac:dyDescent="0.3">
      <c r="A32" s="1"/>
      <c r="B32" s="3"/>
      <c r="C32" s="77" t="str">
        <f t="shared" si="1"/>
        <v>Varebil, Bensin, Egenvekt &lt;1305 kg, EURO 4 (ca 2007-2010)</v>
      </c>
      <c r="D32" s="74" t="str">
        <f t="shared" si="2"/>
        <v>Varebil, Bensin, Egenvekt &lt;1305 kg</v>
      </c>
      <c r="E32" s="74" t="str">
        <f t="shared" si="0"/>
        <v>Varebil, Bensin</v>
      </c>
      <c r="F32" s="71" t="s">
        <v>18</v>
      </c>
      <c r="G32" s="71" t="s">
        <v>102</v>
      </c>
      <c r="H32" s="71" t="s">
        <v>97</v>
      </c>
      <c r="I32" s="85" t="s">
        <v>143</v>
      </c>
      <c r="J32" s="71">
        <v>154.3192597242288</v>
      </c>
      <c r="K32" s="84">
        <f>IFERROR(CHOOSE(MATCH(VLOOKUP(G32,Skjult!$H$8:$I$15,2,FALSE),$D$5:$H$5,0),$D$6,$E$6,$F$6,$G$6,$H$6),0)</f>
        <v>0.04</v>
      </c>
      <c r="L32" s="79">
        <f t="shared" si="3"/>
        <v>148.14648933525964</v>
      </c>
      <c r="O32" s="1"/>
      <c r="P32" s="1"/>
      <c r="Q32" s="1"/>
      <c r="R32" s="1"/>
      <c r="S32" s="1"/>
      <c r="T32" s="1"/>
      <c r="U32" s="1"/>
      <c r="V32" s="1"/>
      <c r="W32" s="1"/>
      <c r="X32" s="1"/>
      <c r="Y32" s="1"/>
      <c r="Z32" s="1"/>
      <c r="AA32" s="1"/>
      <c r="AB32" s="1"/>
      <c r="AC32" s="1"/>
      <c r="AD32" s="1"/>
      <c r="AE32" s="1"/>
      <c r="AF32" s="1"/>
      <c r="AG32" s="1"/>
      <c r="AH32" s="1"/>
      <c r="AI32" s="1"/>
      <c r="AJ32" s="1"/>
      <c r="AK32" s="1"/>
    </row>
    <row r="33" spans="1:37" x14ac:dyDescent="0.3">
      <c r="A33" s="1"/>
      <c r="B33" s="3"/>
      <c r="C33" s="77" t="str">
        <f t="shared" si="1"/>
        <v>Varebil, Bensin, Egenvekt &lt;1305 kg, EURO 5 (ca 2011-2012)</v>
      </c>
      <c r="D33" s="74" t="str">
        <f t="shared" si="2"/>
        <v>Varebil, Bensin, Egenvekt &lt;1305 kg</v>
      </c>
      <c r="E33" s="74" t="str">
        <f t="shared" si="0"/>
        <v>Varebil, Bensin</v>
      </c>
      <c r="F33" s="71" t="s">
        <v>18</v>
      </c>
      <c r="G33" s="71" t="s">
        <v>102</v>
      </c>
      <c r="H33" s="71" t="s">
        <v>97</v>
      </c>
      <c r="I33" s="85" t="s">
        <v>144</v>
      </c>
      <c r="J33" s="71">
        <v>145.32971696000502</v>
      </c>
      <c r="K33" s="84">
        <f>IFERROR(CHOOSE(MATCH(VLOOKUP(G33,Skjult!$H$8:$I$15,2,FALSE),$D$5:$H$5,0),$D$6,$E$6,$F$6,$G$6,$H$6),0)</f>
        <v>0.04</v>
      </c>
      <c r="L33" s="79">
        <f t="shared" si="3"/>
        <v>139.51652828160482</v>
      </c>
      <c r="O33" s="1"/>
      <c r="P33" s="1"/>
      <c r="Q33" s="1"/>
      <c r="R33" s="1"/>
      <c r="S33" s="1"/>
      <c r="T33" s="1"/>
      <c r="U33" s="1"/>
      <c r="V33" s="1"/>
      <c r="W33" s="1"/>
      <c r="X33" s="1"/>
      <c r="Y33" s="1"/>
      <c r="Z33" s="1"/>
      <c r="AA33" s="1"/>
      <c r="AB33" s="1"/>
      <c r="AC33" s="1"/>
      <c r="AD33" s="1"/>
      <c r="AE33" s="1"/>
      <c r="AF33" s="1"/>
      <c r="AG33" s="1"/>
      <c r="AH33" s="1"/>
      <c r="AI33" s="1"/>
      <c r="AJ33" s="1"/>
      <c r="AK33" s="1"/>
    </row>
    <row r="34" spans="1:37" x14ac:dyDescent="0.3">
      <c r="A34" s="1"/>
      <c r="B34" s="3"/>
      <c r="C34" s="77" t="str">
        <f t="shared" si="1"/>
        <v>Varebil, Bensin, Egenvekt &lt;1305 kg, EURO 6 (ca 2013-DD)</v>
      </c>
      <c r="D34" s="74" t="str">
        <f t="shared" si="2"/>
        <v>Varebil, Bensin, Egenvekt &lt;1305 kg</v>
      </c>
      <c r="E34" s="74" t="str">
        <f t="shared" si="0"/>
        <v>Varebil, Bensin</v>
      </c>
      <c r="F34" s="71" t="s">
        <v>18</v>
      </c>
      <c r="G34" s="71" t="s">
        <v>102</v>
      </c>
      <c r="H34" s="71" t="s">
        <v>97</v>
      </c>
      <c r="I34" s="85" t="s">
        <v>145</v>
      </c>
      <c r="J34" s="71">
        <v>145.26740391140632</v>
      </c>
      <c r="K34" s="84">
        <f>IFERROR(CHOOSE(MATCH(VLOOKUP(G34,Skjult!$H$8:$I$15,2,FALSE),$D$5:$H$5,0),$D$6,$E$6,$F$6,$G$6,$H$6),0)</f>
        <v>0.04</v>
      </c>
      <c r="L34" s="79">
        <f t="shared" si="3"/>
        <v>139.45670775495006</v>
      </c>
      <c r="O34" s="1"/>
      <c r="P34" s="1"/>
      <c r="Q34" s="1"/>
      <c r="R34" s="1"/>
      <c r="S34" s="1"/>
      <c r="T34" s="1"/>
      <c r="U34" s="1"/>
      <c r="V34" s="1"/>
      <c r="W34" s="1"/>
      <c r="X34" s="1"/>
      <c r="Y34" s="1"/>
      <c r="Z34" s="1"/>
      <c r="AA34" s="1"/>
      <c r="AB34" s="1"/>
      <c r="AC34" s="1"/>
      <c r="AD34" s="1"/>
      <c r="AE34" s="1"/>
      <c r="AF34" s="1"/>
      <c r="AG34" s="1"/>
      <c r="AH34" s="1"/>
      <c r="AI34" s="1"/>
      <c r="AJ34" s="1"/>
      <c r="AK34" s="1"/>
    </row>
    <row r="35" spans="1:37" x14ac:dyDescent="0.3">
      <c r="A35" s="1"/>
      <c r="B35" s="3"/>
      <c r="C35" s="77" t="str">
        <f t="shared" si="1"/>
        <v>Varebil, Bensin, Egenvekt &lt;1305 kg, ikke valgt/ikke tilgjengelig</v>
      </c>
      <c r="D35" s="74" t="str">
        <f t="shared" si="2"/>
        <v>Varebil, Bensin, Egenvekt &lt;1305 kg</v>
      </c>
      <c r="E35" s="74" t="str">
        <f t="shared" si="0"/>
        <v>Varebil, Bensin</v>
      </c>
      <c r="F35" s="71" t="s">
        <v>18</v>
      </c>
      <c r="G35" s="71" t="s">
        <v>102</v>
      </c>
      <c r="H35" s="71" t="s">
        <v>97</v>
      </c>
      <c r="I35" s="71" t="s">
        <v>51</v>
      </c>
      <c r="J35" s="71">
        <v>150.25152124873659</v>
      </c>
      <c r="K35" s="84">
        <f>IFERROR(CHOOSE(MATCH(VLOOKUP(G35,Skjult!$H$8:$I$15,2,FALSE),$D$5:$H$5,0),$D$6,$E$6,$F$6,$G$6,$H$6),0)</f>
        <v>0.04</v>
      </c>
      <c r="L35" s="79">
        <f t="shared" si="3"/>
        <v>144.24146039878713</v>
      </c>
      <c r="O35" s="1"/>
      <c r="P35" s="1"/>
      <c r="Q35" s="1"/>
      <c r="R35" s="1"/>
      <c r="S35" s="1"/>
      <c r="T35" s="1"/>
      <c r="U35" s="1"/>
      <c r="V35" s="1"/>
      <c r="W35" s="1"/>
      <c r="X35" s="1"/>
      <c r="Y35" s="1"/>
      <c r="Z35" s="1"/>
      <c r="AA35" s="1"/>
      <c r="AB35" s="1"/>
      <c r="AC35" s="1"/>
      <c r="AD35" s="1"/>
      <c r="AE35" s="1"/>
      <c r="AF35" s="1"/>
      <c r="AG35" s="1"/>
      <c r="AH35" s="1"/>
      <c r="AI35" s="1"/>
      <c r="AJ35" s="1"/>
      <c r="AK35" s="1"/>
    </row>
    <row r="36" spans="1:37" x14ac:dyDescent="0.3">
      <c r="A36" s="1"/>
      <c r="B36" s="3"/>
      <c r="C36" s="77" t="str">
        <f t="shared" si="1"/>
        <v>Varebil, Bensin, Egenvekt 1305-1760 kg, EURO 2 (1998-2000)</v>
      </c>
      <c r="D36" s="74" t="str">
        <f t="shared" si="2"/>
        <v>Varebil, Bensin, Egenvekt 1305-1760 kg</v>
      </c>
      <c r="E36" s="74" t="str">
        <f t="shared" si="0"/>
        <v>Varebil, Bensin</v>
      </c>
      <c r="F36" s="71" t="s">
        <v>18</v>
      </c>
      <c r="G36" s="71" t="s">
        <v>102</v>
      </c>
      <c r="H36" s="71" t="s">
        <v>98</v>
      </c>
      <c r="I36" s="71" t="s">
        <v>46</v>
      </c>
      <c r="J36" s="71">
        <v>191.03419292313444</v>
      </c>
      <c r="K36" s="84">
        <f>IFERROR(CHOOSE(MATCH(VLOOKUP(G36,Skjult!$H$8:$I$15,2,FALSE),$D$5:$H$5,0),$D$6,$E$6,$F$6,$G$6,$H$6),0)</f>
        <v>0.04</v>
      </c>
      <c r="L36" s="79">
        <f t="shared" si="3"/>
        <v>183.39282520620907</v>
      </c>
      <c r="O36" s="1"/>
      <c r="P36" s="1"/>
      <c r="Q36" s="1"/>
      <c r="R36" s="1"/>
      <c r="S36" s="1"/>
      <c r="T36" s="1"/>
      <c r="U36" s="1"/>
      <c r="V36" s="1"/>
      <c r="W36" s="1"/>
      <c r="X36" s="1"/>
      <c r="Y36" s="1"/>
      <c r="Z36" s="1"/>
      <c r="AA36" s="1"/>
      <c r="AB36" s="1"/>
      <c r="AC36" s="1"/>
      <c r="AD36" s="1"/>
      <c r="AE36" s="1"/>
      <c r="AF36" s="1"/>
      <c r="AG36" s="1"/>
      <c r="AH36" s="1"/>
      <c r="AI36" s="1"/>
      <c r="AJ36" s="1"/>
      <c r="AK36" s="1"/>
    </row>
    <row r="37" spans="1:37" x14ac:dyDescent="0.3">
      <c r="A37" s="1"/>
      <c r="B37" s="3"/>
      <c r="C37" s="77" t="str">
        <f t="shared" si="1"/>
        <v>Varebil, Bensin, Egenvekt 1305-1760 kg, EURO 3 (2001-2006)</v>
      </c>
      <c r="D37" s="74" t="str">
        <f t="shared" si="2"/>
        <v>Varebil, Bensin, Egenvekt 1305-1760 kg</v>
      </c>
      <c r="E37" s="74" t="str">
        <f t="shared" si="0"/>
        <v>Varebil, Bensin</v>
      </c>
      <c r="F37" s="71" t="s">
        <v>18</v>
      </c>
      <c r="G37" s="71" t="s">
        <v>102</v>
      </c>
      <c r="H37" s="71" t="s">
        <v>98</v>
      </c>
      <c r="I37" s="71" t="s">
        <v>47</v>
      </c>
      <c r="J37" s="71">
        <v>186.79073386305694</v>
      </c>
      <c r="K37" s="84">
        <f>IFERROR(CHOOSE(MATCH(VLOOKUP(G37,Skjult!$H$8:$I$15,2,FALSE),$D$5:$H$5,0),$D$6,$E$6,$F$6,$G$6,$H$6),0)</f>
        <v>0.04</v>
      </c>
      <c r="L37" s="79">
        <f t="shared" si="3"/>
        <v>179.31910450853465</v>
      </c>
      <c r="O37" s="1"/>
      <c r="P37" s="1"/>
      <c r="Q37" s="1"/>
      <c r="R37" s="1"/>
      <c r="S37" s="1"/>
      <c r="T37" s="1"/>
      <c r="U37" s="1"/>
      <c r="V37" s="1"/>
      <c r="W37" s="1"/>
      <c r="X37" s="1"/>
      <c r="Y37" s="1"/>
      <c r="Z37" s="1"/>
      <c r="AA37" s="1"/>
      <c r="AB37" s="1"/>
      <c r="AC37" s="1"/>
      <c r="AD37" s="1"/>
      <c r="AE37" s="1"/>
      <c r="AF37" s="1"/>
      <c r="AG37" s="1"/>
      <c r="AH37" s="1"/>
      <c r="AI37" s="1"/>
      <c r="AJ37" s="1"/>
      <c r="AK37" s="1"/>
    </row>
    <row r="38" spans="1:37" x14ac:dyDescent="0.3">
      <c r="A38" s="1"/>
      <c r="B38" s="3"/>
      <c r="C38" s="77" t="str">
        <f t="shared" si="1"/>
        <v>Varebil, Bensin, Egenvekt 1305-1760 kg, EURO 4 (ca 2007-2010)</v>
      </c>
      <c r="D38" s="74" t="str">
        <f t="shared" si="2"/>
        <v>Varebil, Bensin, Egenvekt 1305-1760 kg</v>
      </c>
      <c r="E38" s="74" t="str">
        <f t="shared" si="0"/>
        <v>Varebil, Bensin</v>
      </c>
      <c r="F38" s="71" t="s">
        <v>18</v>
      </c>
      <c r="G38" s="71" t="s">
        <v>102</v>
      </c>
      <c r="H38" s="71" t="s">
        <v>98</v>
      </c>
      <c r="I38" s="85" t="s">
        <v>143</v>
      </c>
      <c r="J38" s="71">
        <v>174.88772642662903</v>
      </c>
      <c r="K38" s="84">
        <f>IFERROR(CHOOSE(MATCH(VLOOKUP(G38,Skjult!$H$8:$I$15,2,FALSE),$D$5:$H$5,0),$D$6,$E$6,$F$6,$G$6,$H$6),0)</f>
        <v>0.04</v>
      </c>
      <c r="L38" s="79">
        <f t="shared" si="3"/>
        <v>167.89221736956387</v>
      </c>
      <c r="O38" s="1"/>
      <c r="P38" s="1"/>
      <c r="Q38" s="1"/>
      <c r="R38" s="1"/>
      <c r="S38" s="1"/>
      <c r="T38" s="1"/>
      <c r="U38" s="1"/>
      <c r="V38" s="1"/>
      <c r="W38" s="1"/>
      <c r="X38" s="1"/>
      <c r="Y38" s="1"/>
      <c r="Z38" s="1"/>
      <c r="AA38" s="1"/>
      <c r="AB38" s="1"/>
      <c r="AC38" s="1"/>
      <c r="AD38" s="1"/>
      <c r="AE38" s="1"/>
      <c r="AF38" s="1"/>
      <c r="AG38" s="1"/>
      <c r="AH38" s="1"/>
      <c r="AI38" s="1"/>
      <c r="AJ38" s="1"/>
      <c r="AK38" s="1"/>
    </row>
    <row r="39" spans="1:37" x14ac:dyDescent="0.3">
      <c r="A39" s="1"/>
      <c r="B39" s="3"/>
      <c r="C39" s="77" t="str">
        <f t="shared" si="1"/>
        <v>Varebil, Bensin, Egenvekt 1305-1760 kg, EURO 5 (ca 2011-2012)</v>
      </c>
      <c r="D39" s="74" t="str">
        <f t="shared" si="2"/>
        <v>Varebil, Bensin, Egenvekt 1305-1760 kg</v>
      </c>
      <c r="E39" s="74" t="str">
        <f t="shared" si="0"/>
        <v>Varebil, Bensin</v>
      </c>
      <c r="F39" s="71" t="s">
        <v>18</v>
      </c>
      <c r="G39" s="71" t="s">
        <v>102</v>
      </c>
      <c r="H39" s="71" t="s">
        <v>98</v>
      </c>
      <c r="I39" s="85" t="s">
        <v>144</v>
      </c>
      <c r="J39" s="71">
        <v>164.89053838310156</v>
      </c>
      <c r="K39" s="84">
        <f>IFERROR(CHOOSE(MATCH(VLOOKUP(G39,Skjult!$H$8:$I$15,2,FALSE),$D$5:$H$5,0),$D$6,$E$6,$F$6,$G$6,$H$6),0)</f>
        <v>0.04</v>
      </c>
      <c r="L39" s="79">
        <f t="shared" si="3"/>
        <v>158.2949168477775</v>
      </c>
      <c r="O39" s="1"/>
      <c r="P39" s="1"/>
      <c r="Q39" s="1"/>
      <c r="R39" s="1"/>
      <c r="S39" s="1"/>
      <c r="T39" s="1"/>
      <c r="U39" s="1"/>
      <c r="V39" s="1"/>
      <c r="W39" s="1"/>
      <c r="X39" s="1"/>
      <c r="Y39" s="1"/>
      <c r="Z39" s="1"/>
      <c r="AA39" s="1"/>
      <c r="AB39" s="1"/>
      <c r="AC39" s="1"/>
      <c r="AD39" s="1"/>
      <c r="AE39" s="1"/>
      <c r="AF39" s="1"/>
      <c r="AG39" s="1"/>
      <c r="AH39" s="1"/>
      <c r="AI39" s="1"/>
      <c r="AJ39" s="1"/>
      <c r="AK39" s="1"/>
    </row>
    <row r="40" spans="1:37" x14ac:dyDescent="0.3">
      <c r="A40" s="1"/>
      <c r="B40" s="3"/>
      <c r="C40" s="77" t="str">
        <f t="shared" si="1"/>
        <v>Varebil, Bensin, Egenvekt 1305-1760 kg, EURO 6 (ca 2013-DD)</v>
      </c>
      <c r="D40" s="74" t="str">
        <f t="shared" si="2"/>
        <v>Varebil, Bensin, Egenvekt 1305-1760 kg</v>
      </c>
      <c r="E40" s="74" t="str">
        <f t="shared" si="0"/>
        <v>Varebil, Bensin</v>
      </c>
      <c r="F40" s="71" t="s">
        <v>18</v>
      </c>
      <c r="G40" s="71" t="s">
        <v>102</v>
      </c>
      <c r="H40" s="71" t="s">
        <v>98</v>
      </c>
      <c r="I40" s="85" t="s">
        <v>145</v>
      </c>
      <c r="J40" s="71">
        <v>164.82819274536388</v>
      </c>
      <c r="K40" s="84">
        <f>IFERROR(CHOOSE(MATCH(VLOOKUP(G40,Skjult!$H$8:$I$15,2,FALSE),$D$5:$H$5,0),$D$6,$E$6,$F$6,$G$6,$H$6),0)</f>
        <v>0.04</v>
      </c>
      <c r="L40" s="79">
        <f t="shared" si="3"/>
        <v>158.23506503554933</v>
      </c>
      <c r="O40" s="1"/>
      <c r="P40" s="1"/>
      <c r="Q40" s="1"/>
      <c r="R40" s="1"/>
      <c r="S40" s="1"/>
      <c r="T40" s="1"/>
      <c r="U40" s="1"/>
      <c r="V40" s="1"/>
      <c r="W40" s="1"/>
      <c r="X40" s="1"/>
      <c r="Y40" s="1"/>
      <c r="Z40" s="1"/>
      <c r="AA40" s="1"/>
      <c r="AB40" s="1"/>
      <c r="AC40" s="1"/>
      <c r="AD40" s="1"/>
      <c r="AE40" s="1"/>
      <c r="AF40" s="1"/>
      <c r="AG40" s="1"/>
      <c r="AH40" s="1"/>
      <c r="AI40" s="1"/>
      <c r="AJ40" s="1"/>
      <c r="AK40" s="1"/>
    </row>
    <row r="41" spans="1:37" x14ac:dyDescent="0.3">
      <c r="A41" s="1"/>
      <c r="B41" s="3"/>
      <c r="C41" s="77" t="str">
        <f t="shared" si="1"/>
        <v>Varebil, Bensin, Egenvekt 1305-1760 kg, ikke valgt/ikke tilgjengelig</v>
      </c>
      <c r="D41" s="74" t="str">
        <f t="shared" si="2"/>
        <v>Varebil, Bensin, Egenvekt 1305-1760 kg</v>
      </c>
      <c r="E41" s="74" t="str">
        <f t="shared" si="0"/>
        <v>Varebil, Bensin</v>
      </c>
      <c r="F41" s="71" t="s">
        <v>18</v>
      </c>
      <c r="G41" s="71" t="s">
        <v>102</v>
      </c>
      <c r="H41" s="71" t="s">
        <v>98</v>
      </c>
      <c r="I41" s="71" t="s">
        <v>51</v>
      </c>
      <c r="J41" s="71">
        <v>182.09826816401633</v>
      </c>
      <c r="K41" s="84">
        <f>IFERROR(CHOOSE(MATCH(VLOOKUP(G41,Skjult!$H$8:$I$15,2,FALSE),$D$5:$H$5,0),$D$6,$E$6,$F$6,$G$6,$H$6),0)</f>
        <v>0.04</v>
      </c>
      <c r="L41" s="79">
        <f t="shared" si="3"/>
        <v>174.81433743745566</v>
      </c>
      <c r="O41" s="1"/>
      <c r="P41" s="1"/>
      <c r="Q41" s="1"/>
      <c r="R41" s="1"/>
      <c r="S41" s="1"/>
      <c r="T41" s="1"/>
      <c r="U41" s="1"/>
      <c r="V41" s="1"/>
      <c r="W41" s="1"/>
      <c r="X41" s="1"/>
      <c r="Y41" s="1"/>
      <c r="Z41" s="1"/>
      <c r="AA41" s="1"/>
      <c r="AB41" s="1"/>
      <c r="AC41" s="1"/>
      <c r="AD41" s="1"/>
      <c r="AE41" s="1"/>
      <c r="AF41" s="1"/>
      <c r="AG41" s="1"/>
      <c r="AH41" s="1"/>
      <c r="AI41" s="1"/>
      <c r="AJ41" s="1"/>
      <c r="AK41" s="1"/>
    </row>
    <row r="42" spans="1:37" x14ac:dyDescent="0.3">
      <c r="A42" s="1"/>
      <c r="B42" s="3"/>
      <c r="C42" s="77" t="str">
        <f t="shared" ref="C42:C94" si="4">(F42&amp;", "&amp;G42&amp;", "&amp;H42&amp;", "&amp;I42)</f>
        <v>Varebil, Bensin, Egenvekt &gt;= 1760 kg, EURO 2 (1998-2000)</v>
      </c>
      <c r="D42" s="74" t="str">
        <f t="shared" ref="D42:D94" si="5">(F42&amp;", "&amp;G42&amp;", "&amp;H42)</f>
        <v>Varebil, Bensin, Egenvekt &gt;= 1760 kg</v>
      </c>
      <c r="E42" s="74" t="str">
        <f t="shared" ref="E42:E94" si="6">(F42&amp;", "&amp;G42)</f>
        <v>Varebil, Bensin</v>
      </c>
      <c r="F42" s="71" t="s">
        <v>18</v>
      </c>
      <c r="G42" s="71" t="s">
        <v>102</v>
      </c>
      <c r="H42" s="71" t="s">
        <v>99</v>
      </c>
      <c r="I42" s="71" t="s">
        <v>46</v>
      </c>
      <c r="J42" s="71">
        <v>254.84486317291982</v>
      </c>
      <c r="K42" s="84">
        <f>IFERROR(CHOOSE(MATCH(VLOOKUP(G42,Skjult!$H$8:$I$15,2,FALSE),$D$5:$H$5,0),$D$6,$E$6,$F$6,$G$6,$H$6),0)</f>
        <v>0.04</v>
      </c>
      <c r="L42" s="79">
        <f t="shared" si="3"/>
        <v>244.65106864600301</v>
      </c>
      <c r="O42" s="1"/>
      <c r="P42" s="1"/>
      <c r="Q42" s="1"/>
      <c r="R42" s="1"/>
      <c r="S42" s="1"/>
      <c r="T42" s="1"/>
      <c r="U42" s="1"/>
      <c r="V42" s="1"/>
      <c r="W42" s="1"/>
      <c r="X42" s="1"/>
      <c r="Y42" s="1"/>
      <c r="Z42" s="1"/>
      <c r="AA42" s="1"/>
      <c r="AB42" s="1"/>
      <c r="AC42" s="1"/>
      <c r="AD42" s="1"/>
      <c r="AE42" s="1"/>
      <c r="AF42" s="1"/>
      <c r="AG42" s="1"/>
      <c r="AH42" s="1"/>
      <c r="AI42" s="1"/>
      <c r="AJ42" s="1"/>
      <c r="AK42" s="1"/>
    </row>
    <row r="43" spans="1:37" x14ac:dyDescent="0.3">
      <c r="A43" s="1"/>
      <c r="B43" s="3"/>
      <c r="C43" s="77" t="str">
        <f t="shared" si="4"/>
        <v>Varebil, Bensin, Egenvekt &gt;= 1760 kg, EURO 3 (2001-2006)</v>
      </c>
      <c r="D43" s="74" t="str">
        <f t="shared" si="5"/>
        <v>Varebil, Bensin, Egenvekt &gt;= 1760 kg</v>
      </c>
      <c r="E43" s="74" t="str">
        <f t="shared" si="6"/>
        <v>Varebil, Bensin</v>
      </c>
      <c r="F43" s="71" t="s">
        <v>18</v>
      </c>
      <c r="G43" s="71" t="s">
        <v>102</v>
      </c>
      <c r="H43" s="71" t="s">
        <v>99</v>
      </c>
      <c r="I43" s="71" t="s">
        <v>47</v>
      </c>
      <c r="J43" s="71">
        <v>254.43893228047554</v>
      </c>
      <c r="K43" s="84">
        <f>IFERROR(CHOOSE(MATCH(VLOOKUP(G43,Skjult!$H$8:$I$15,2,FALSE),$D$5:$H$5,0),$D$6,$E$6,$F$6,$G$6,$H$6),0)</f>
        <v>0.04</v>
      </c>
      <c r="L43" s="79">
        <f t="shared" si="3"/>
        <v>244.26137498925652</v>
      </c>
      <c r="O43" s="1"/>
      <c r="P43" s="1"/>
      <c r="Q43" s="1"/>
      <c r="R43" s="1"/>
      <c r="S43" s="1"/>
      <c r="T43" s="1"/>
      <c r="U43" s="1"/>
      <c r="V43" s="1"/>
      <c r="W43" s="1"/>
      <c r="X43" s="1"/>
      <c r="Y43" s="1"/>
      <c r="Z43" s="1"/>
      <c r="AA43" s="1"/>
      <c r="AB43" s="1"/>
      <c r="AC43" s="1"/>
      <c r="AD43" s="1"/>
      <c r="AE43" s="1"/>
      <c r="AF43" s="1"/>
      <c r="AG43" s="1"/>
      <c r="AH43" s="1"/>
      <c r="AI43" s="1"/>
      <c r="AJ43" s="1"/>
      <c r="AK43" s="1"/>
    </row>
    <row r="44" spans="1:37" x14ac:dyDescent="0.3">
      <c r="A44" s="1"/>
      <c r="B44" s="3"/>
      <c r="C44" s="77" t="str">
        <f t="shared" si="4"/>
        <v>Varebil, Bensin, Egenvekt &gt;= 1760 kg, EURO 4 (ca 2007-2010)</v>
      </c>
      <c r="D44" s="74" t="str">
        <f t="shared" si="5"/>
        <v>Varebil, Bensin, Egenvekt &gt;= 1760 kg</v>
      </c>
      <c r="E44" s="74" t="str">
        <f t="shared" si="6"/>
        <v>Varebil, Bensin</v>
      </c>
      <c r="F44" s="71" t="s">
        <v>18</v>
      </c>
      <c r="G44" s="71" t="s">
        <v>102</v>
      </c>
      <c r="H44" s="71" t="s">
        <v>99</v>
      </c>
      <c r="I44" s="85" t="s">
        <v>143</v>
      </c>
      <c r="J44" s="71">
        <v>252.69824366417518</v>
      </c>
      <c r="K44" s="84">
        <f>IFERROR(CHOOSE(MATCH(VLOOKUP(G44,Skjult!$H$8:$I$15,2,FALSE),$D$5:$H$5,0),$D$6,$E$6,$F$6,$G$6,$H$6),0)</f>
        <v>0.04</v>
      </c>
      <c r="L44" s="79">
        <f t="shared" si="3"/>
        <v>242.59031391760817</v>
      </c>
      <c r="O44" s="1"/>
      <c r="P44" s="1"/>
      <c r="Q44" s="1"/>
      <c r="R44" s="1"/>
      <c r="S44" s="1"/>
      <c r="T44" s="1"/>
      <c r="U44" s="1"/>
      <c r="V44" s="1"/>
      <c r="W44" s="1"/>
      <c r="X44" s="1"/>
      <c r="Y44" s="1"/>
      <c r="Z44" s="1"/>
      <c r="AA44" s="1"/>
      <c r="AB44" s="1"/>
      <c r="AC44" s="1"/>
      <c r="AD44" s="1"/>
      <c r="AE44" s="1"/>
      <c r="AF44" s="1"/>
      <c r="AG44" s="1"/>
      <c r="AH44" s="1"/>
      <c r="AI44" s="1"/>
      <c r="AJ44" s="1"/>
      <c r="AK44" s="1"/>
    </row>
    <row r="45" spans="1:37" x14ac:dyDescent="0.3">
      <c r="A45" s="1"/>
      <c r="B45" s="3"/>
      <c r="C45" s="77" t="str">
        <f t="shared" si="4"/>
        <v>Varebil, Bensin, Egenvekt &gt;= 1760 kg, EURO 5 (ca 2011-2012)</v>
      </c>
      <c r="D45" s="74" t="str">
        <f t="shared" si="5"/>
        <v>Varebil, Bensin, Egenvekt &gt;= 1760 kg</v>
      </c>
      <c r="E45" s="74" t="str">
        <f t="shared" si="6"/>
        <v>Varebil, Bensin</v>
      </c>
      <c r="F45" s="71" t="s">
        <v>18</v>
      </c>
      <c r="G45" s="71" t="s">
        <v>102</v>
      </c>
      <c r="H45" s="71" t="s">
        <v>99</v>
      </c>
      <c r="I45" s="85" t="s">
        <v>144</v>
      </c>
      <c r="J45" s="71">
        <v>237.72160167610528</v>
      </c>
      <c r="K45" s="84">
        <f>IFERROR(CHOOSE(MATCH(VLOOKUP(G45,Skjult!$H$8:$I$15,2,FALSE),$D$5:$H$5,0),$D$6,$E$6,$F$6,$G$6,$H$6),0)</f>
        <v>0.04</v>
      </c>
      <c r="L45" s="79">
        <f t="shared" si="3"/>
        <v>228.21273760906107</v>
      </c>
      <c r="O45" s="1"/>
      <c r="P45" s="1"/>
      <c r="Q45" s="1"/>
      <c r="R45" s="1"/>
      <c r="S45" s="1"/>
      <c r="T45" s="1"/>
      <c r="U45" s="1"/>
      <c r="V45" s="1"/>
      <c r="W45" s="1"/>
      <c r="X45" s="1"/>
      <c r="Y45" s="1"/>
      <c r="Z45" s="1"/>
      <c r="AA45" s="1"/>
      <c r="AB45" s="1"/>
      <c r="AC45" s="1"/>
      <c r="AD45" s="1"/>
      <c r="AE45" s="1"/>
      <c r="AF45" s="1"/>
      <c r="AG45" s="1"/>
      <c r="AH45" s="1"/>
      <c r="AI45" s="1"/>
      <c r="AJ45" s="1"/>
      <c r="AK45" s="1"/>
    </row>
    <row r="46" spans="1:37" x14ac:dyDescent="0.3">
      <c r="A46" s="1"/>
      <c r="B46" s="3"/>
      <c r="C46" s="77" t="str">
        <f t="shared" si="4"/>
        <v>Varebil, Bensin, Egenvekt &gt;= 1760 kg, EURO 6 (ca 2013-DD)</v>
      </c>
      <c r="D46" s="74" t="str">
        <f t="shared" si="5"/>
        <v>Varebil, Bensin, Egenvekt &gt;= 1760 kg</v>
      </c>
      <c r="E46" s="74" t="str">
        <f t="shared" si="6"/>
        <v>Varebil, Bensin</v>
      </c>
      <c r="F46" s="71" t="s">
        <v>18</v>
      </c>
      <c r="G46" s="71" t="s">
        <v>102</v>
      </c>
      <c r="H46" s="71" t="s">
        <v>99</v>
      </c>
      <c r="I46" s="85" t="s">
        <v>145</v>
      </c>
      <c r="J46" s="71">
        <v>237.65433863680977</v>
      </c>
      <c r="K46" s="84">
        <f>IFERROR(CHOOSE(MATCH(VLOOKUP(G46,Skjult!$H$8:$I$15,2,FALSE),$D$5:$H$5,0),$D$6,$E$6,$F$6,$G$6,$H$6),0)</f>
        <v>0.04</v>
      </c>
      <c r="L46" s="79">
        <f t="shared" si="3"/>
        <v>228.14816509133738</v>
      </c>
      <c r="O46" s="1"/>
      <c r="P46" s="1"/>
      <c r="Q46" s="1"/>
      <c r="R46" s="1"/>
      <c r="S46" s="1"/>
      <c r="T46" s="1"/>
      <c r="U46" s="1"/>
      <c r="V46" s="1"/>
      <c r="W46" s="1"/>
      <c r="X46" s="1"/>
      <c r="Y46" s="1"/>
      <c r="Z46" s="1"/>
      <c r="AA46" s="1"/>
      <c r="AB46" s="1"/>
      <c r="AC46" s="1"/>
      <c r="AD46" s="1"/>
      <c r="AE46" s="1"/>
      <c r="AF46" s="1"/>
      <c r="AG46" s="1"/>
      <c r="AH46" s="1"/>
      <c r="AI46" s="1"/>
      <c r="AJ46" s="1"/>
      <c r="AK46" s="1"/>
    </row>
    <row r="47" spans="1:37" x14ac:dyDescent="0.3">
      <c r="A47" s="1"/>
      <c r="B47" s="3"/>
      <c r="C47" s="77" t="str">
        <f t="shared" si="4"/>
        <v>Varebil, Bensin, Egenvekt &gt;= 1760 kg, ikke valgt/ikke tilgjengelig</v>
      </c>
      <c r="D47" s="74" t="str">
        <f t="shared" si="5"/>
        <v>Varebil, Bensin, Egenvekt &gt;= 1760 kg</v>
      </c>
      <c r="E47" s="74" t="str">
        <f t="shared" si="6"/>
        <v>Varebil, Bensin</v>
      </c>
      <c r="F47" s="71" t="s">
        <v>18</v>
      </c>
      <c r="G47" s="71" t="s">
        <v>102</v>
      </c>
      <c r="H47" s="71" t="s">
        <v>99</v>
      </c>
      <c r="I47" s="71" t="s">
        <v>51</v>
      </c>
      <c r="J47" s="71">
        <v>248.14783580143521</v>
      </c>
      <c r="K47" s="84">
        <f>IFERROR(CHOOSE(MATCH(VLOOKUP(G47,Skjult!$H$8:$I$15,2,FALSE),$D$5:$H$5,0),$D$6,$E$6,$F$6,$G$6,$H$6),0)</f>
        <v>0.04</v>
      </c>
      <c r="L47" s="79">
        <f t="shared" si="3"/>
        <v>238.22192236937778</v>
      </c>
      <c r="O47" s="1"/>
      <c r="P47" s="1"/>
      <c r="Q47" s="1"/>
      <c r="R47" s="1"/>
      <c r="S47" s="1"/>
      <c r="T47" s="1"/>
      <c r="U47" s="1"/>
      <c r="V47" s="1"/>
      <c r="W47" s="1"/>
      <c r="X47" s="1"/>
      <c r="Y47" s="1"/>
      <c r="Z47" s="1"/>
      <c r="AA47" s="1"/>
      <c r="AB47" s="1"/>
      <c r="AC47" s="1"/>
      <c r="AD47" s="1"/>
      <c r="AE47" s="1"/>
      <c r="AF47" s="1"/>
      <c r="AG47" s="1"/>
      <c r="AH47" s="1"/>
      <c r="AI47" s="1"/>
      <c r="AJ47" s="1"/>
      <c r="AK47" s="1"/>
    </row>
    <row r="48" spans="1:37" x14ac:dyDescent="0.3">
      <c r="A48" s="1"/>
      <c r="B48" s="3"/>
      <c r="C48" s="77" t="str">
        <f t="shared" si="4"/>
        <v>Varebil, Bensin, ikke valgt/ikke tilgjengelig, ikke valgt/ikke tilgjengelig</v>
      </c>
      <c r="D48" s="74" t="str">
        <f t="shared" si="5"/>
        <v>Varebil, Bensin, ikke valgt/ikke tilgjengelig</v>
      </c>
      <c r="E48" s="74" t="str">
        <f t="shared" si="6"/>
        <v>Varebil, Bensin</v>
      </c>
      <c r="F48" s="71" t="s">
        <v>18</v>
      </c>
      <c r="G48" s="71" t="s">
        <v>102</v>
      </c>
      <c r="H48" s="71" t="s">
        <v>51</v>
      </c>
      <c r="I48" s="71" t="s">
        <v>51</v>
      </c>
      <c r="J48" s="71">
        <v>187.68331558897003</v>
      </c>
      <c r="K48" s="84">
        <f>IFERROR(CHOOSE(MATCH(VLOOKUP(G48,Skjult!$H$8:$I$15,2,FALSE),$D$5:$H$5,0),$D$6,$E$6,$F$6,$G$6,$H$6),0)</f>
        <v>0.04</v>
      </c>
      <c r="L48" s="79">
        <f t="shared" si="3"/>
        <v>180.17598296541124</v>
      </c>
      <c r="O48" s="1"/>
      <c r="P48" s="1"/>
      <c r="Q48" s="1"/>
      <c r="R48" s="1"/>
      <c r="S48" s="1"/>
      <c r="T48" s="1"/>
      <c r="U48" s="1"/>
      <c r="V48" s="1"/>
      <c r="W48" s="1"/>
      <c r="X48" s="1"/>
      <c r="Y48" s="1"/>
      <c r="Z48" s="1"/>
      <c r="AA48" s="1"/>
      <c r="AB48" s="1"/>
      <c r="AC48" s="1"/>
      <c r="AD48" s="1"/>
      <c r="AE48" s="1"/>
      <c r="AF48" s="1"/>
      <c r="AG48" s="1"/>
      <c r="AH48" s="1"/>
      <c r="AI48" s="1"/>
      <c r="AJ48" s="1"/>
      <c r="AK48" s="1"/>
    </row>
    <row r="49" spans="1:37" x14ac:dyDescent="0.3">
      <c r="A49" s="1"/>
      <c r="B49" s="3"/>
      <c r="C49" s="77" t="str">
        <f t="shared" si="4"/>
        <v>Varebil, snitt bensin og diesel, ikke valgt/ikke tilgjengelig, ikke valgt/ikke tilgjengelig</v>
      </c>
      <c r="D49" s="74" t="str">
        <f t="shared" si="5"/>
        <v>Varebil, snitt bensin og diesel, ikke valgt/ikke tilgjengelig</v>
      </c>
      <c r="E49" s="74" t="str">
        <f t="shared" si="6"/>
        <v>Varebil, snitt bensin og diesel</v>
      </c>
      <c r="F49" s="71" t="s">
        <v>18</v>
      </c>
      <c r="G49" s="71" t="s">
        <v>22</v>
      </c>
      <c r="H49" s="71" t="s">
        <v>51</v>
      </c>
      <c r="I49" s="71" t="s">
        <v>51</v>
      </c>
      <c r="J49" s="71">
        <v>195.22388130850337</v>
      </c>
      <c r="K49" s="84">
        <f>IFERROR(CHOOSE(MATCH(VLOOKUP(G49,Skjult!$H$8:$I$15,2,FALSE),$D$5:$H$5,0),$D$6,$E$6,$F$6,$G$6,$H$6),0)</f>
        <v>0.16</v>
      </c>
      <c r="L49" s="79">
        <f t="shared" si="3"/>
        <v>163.98806029914283</v>
      </c>
      <c r="O49" s="1"/>
      <c r="P49" s="1"/>
      <c r="Q49" s="1"/>
      <c r="R49" s="1"/>
      <c r="S49" s="1"/>
      <c r="T49" s="1"/>
      <c r="U49" s="1"/>
      <c r="V49" s="1"/>
      <c r="W49" s="1"/>
      <c r="X49" s="1"/>
      <c r="Y49" s="1"/>
      <c r="Z49" s="1"/>
      <c r="AA49" s="1"/>
      <c r="AB49" s="1"/>
      <c r="AC49" s="1"/>
      <c r="AD49" s="1"/>
      <c r="AE49" s="1"/>
      <c r="AF49" s="1"/>
      <c r="AG49" s="1"/>
      <c r="AH49" s="1"/>
      <c r="AI49" s="1"/>
      <c r="AJ49" s="1"/>
      <c r="AK49" s="1"/>
    </row>
    <row r="50" spans="1:37" x14ac:dyDescent="0.3">
      <c r="A50" s="1"/>
      <c r="B50" s="3"/>
      <c r="C50" s="77" t="str">
        <f t="shared" si="4"/>
        <v>Personbil, Diesel, Motorvolum &lt;1,4 liter, EURO II (1992-1995)</v>
      </c>
      <c r="D50" s="74" t="str">
        <f t="shared" si="5"/>
        <v>Personbil, Diesel, Motorvolum &lt;1,4 liter</v>
      </c>
      <c r="E50" s="74" t="str">
        <f t="shared" si="6"/>
        <v>Personbil, Diesel</v>
      </c>
      <c r="F50" s="71" t="s">
        <v>17</v>
      </c>
      <c r="G50" s="71" t="s">
        <v>101</v>
      </c>
      <c r="H50" s="71" t="s">
        <v>120</v>
      </c>
      <c r="I50" s="71" t="s">
        <v>43</v>
      </c>
      <c r="J50" s="71">
        <v>110.85277038704585</v>
      </c>
      <c r="K50" s="84">
        <f>IFERROR(CHOOSE(MATCH(VLOOKUP(G50,Skjult!$H$8:$I$15,2,FALSE),$D$5:$H$5,0),$D$6,$E$6,$F$6,$G$6,$H$6),0)</f>
        <v>0.20200000000000001</v>
      </c>
      <c r="L50" s="79">
        <f t="shared" si="3"/>
        <v>88.460510768862591</v>
      </c>
      <c r="O50" s="1"/>
      <c r="P50" s="1"/>
      <c r="Q50" s="1"/>
      <c r="R50" s="1"/>
      <c r="S50" s="1"/>
      <c r="T50" s="1"/>
      <c r="U50" s="1"/>
      <c r="V50" s="1"/>
      <c r="W50" s="1"/>
      <c r="X50" s="1"/>
      <c r="Y50" s="1"/>
      <c r="Z50" s="1"/>
      <c r="AA50" s="1"/>
      <c r="AB50" s="1"/>
      <c r="AC50" s="1"/>
      <c r="AD50" s="1"/>
      <c r="AE50" s="1"/>
      <c r="AF50" s="1"/>
      <c r="AG50" s="1"/>
      <c r="AH50" s="1"/>
      <c r="AI50" s="1"/>
      <c r="AJ50" s="1"/>
      <c r="AK50" s="1"/>
    </row>
    <row r="51" spans="1:37" x14ac:dyDescent="0.3">
      <c r="A51" s="1"/>
      <c r="B51" s="3"/>
      <c r="C51" s="77" t="str">
        <f t="shared" si="4"/>
        <v>Personbil, Diesel, Motorvolum &lt;1,4 liter, EURO III (1996-1999)</v>
      </c>
      <c r="D51" s="74" t="str">
        <f t="shared" si="5"/>
        <v>Personbil, Diesel, Motorvolum &lt;1,4 liter</v>
      </c>
      <c r="E51" s="74" t="str">
        <f t="shared" si="6"/>
        <v>Personbil, Diesel</v>
      </c>
      <c r="F51" s="71" t="s">
        <v>17</v>
      </c>
      <c r="G51" s="71" t="s">
        <v>101</v>
      </c>
      <c r="H51" s="71" t="s">
        <v>120</v>
      </c>
      <c r="I51" s="71" t="s">
        <v>41</v>
      </c>
      <c r="J51" s="71">
        <v>110.86984505618355</v>
      </c>
      <c r="K51" s="84">
        <f>IFERROR(CHOOSE(MATCH(VLOOKUP(G51,Skjult!$H$8:$I$15,2,FALSE),$D$5:$H$5,0),$D$6,$E$6,$F$6,$G$6,$H$6),0)</f>
        <v>0.20200000000000001</v>
      </c>
      <c r="L51" s="79">
        <f t="shared" si="3"/>
        <v>88.474136354834471</v>
      </c>
      <c r="O51" s="1"/>
      <c r="P51" s="1"/>
      <c r="Q51" s="1"/>
      <c r="R51" s="1"/>
      <c r="S51" s="1"/>
      <c r="T51" s="1"/>
      <c r="U51" s="1"/>
      <c r="V51" s="1"/>
      <c r="W51" s="1"/>
      <c r="X51" s="1"/>
      <c r="Y51" s="1"/>
      <c r="Z51" s="1"/>
      <c r="AA51" s="1"/>
      <c r="AB51" s="1"/>
      <c r="AC51" s="1"/>
      <c r="AD51" s="1"/>
      <c r="AE51" s="1"/>
      <c r="AF51" s="1"/>
      <c r="AG51" s="1"/>
      <c r="AH51" s="1"/>
      <c r="AI51" s="1"/>
      <c r="AJ51" s="1"/>
      <c r="AK51" s="1"/>
    </row>
    <row r="52" spans="1:37" x14ac:dyDescent="0.3">
      <c r="A52" s="1"/>
      <c r="B52" s="3"/>
      <c r="C52" s="77" t="str">
        <f t="shared" si="4"/>
        <v>Personbil, Diesel, Motorvolum &lt;1,4 liter, EURO IV (2000-2004)</v>
      </c>
      <c r="D52" s="74" t="str">
        <f t="shared" si="5"/>
        <v>Personbil, Diesel, Motorvolum &lt;1,4 liter</v>
      </c>
      <c r="E52" s="74" t="str">
        <f t="shared" si="6"/>
        <v>Personbil, Diesel</v>
      </c>
      <c r="F52" s="71" t="s">
        <v>17</v>
      </c>
      <c r="G52" s="71" t="s">
        <v>101</v>
      </c>
      <c r="H52" s="71" t="s">
        <v>120</v>
      </c>
      <c r="I52" s="71" t="s">
        <v>42</v>
      </c>
      <c r="J52" s="71">
        <v>113.17263873891667</v>
      </c>
      <c r="K52" s="84">
        <f>IFERROR(CHOOSE(MATCH(VLOOKUP(G52,Skjult!$H$8:$I$15,2,FALSE),$D$5:$H$5,0),$D$6,$E$6,$F$6,$G$6,$H$6),0)</f>
        <v>0.20200000000000001</v>
      </c>
      <c r="L52" s="79">
        <f t="shared" si="3"/>
        <v>90.311765713655518</v>
      </c>
      <c r="O52" s="1"/>
      <c r="P52" s="1"/>
      <c r="Q52" s="1"/>
      <c r="R52" s="1"/>
      <c r="S52" s="1"/>
      <c r="T52" s="1"/>
      <c r="U52" s="1"/>
      <c r="V52" s="1"/>
      <c r="W52" s="1"/>
      <c r="X52" s="1"/>
      <c r="Y52" s="1"/>
      <c r="Z52" s="1"/>
      <c r="AA52" s="1"/>
      <c r="AB52" s="1"/>
      <c r="AC52" s="1"/>
      <c r="AD52" s="1"/>
      <c r="AE52" s="1"/>
      <c r="AF52" s="1"/>
      <c r="AG52" s="1"/>
      <c r="AH52" s="1"/>
      <c r="AI52" s="1"/>
      <c r="AJ52" s="1"/>
      <c r="AK52" s="1"/>
    </row>
    <row r="53" spans="1:37" x14ac:dyDescent="0.3">
      <c r="A53" s="1"/>
      <c r="B53" s="3"/>
      <c r="C53" s="77" t="str">
        <f t="shared" si="4"/>
        <v>Personbil, Diesel, Motorvolum &lt;1,4 liter, EURO V (2005-2013)</v>
      </c>
      <c r="D53" s="74" t="str">
        <f t="shared" si="5"/>
        <v>Personbil, Diesel, Motorvolum &lt;1,4 liter</v>
      </c>
      <c r="E53" s="74" t="str">
        <f t="shared" si="6"/>
        <v>Personbil, Diesel</v>
      </c>
      <c r="F53" s="71" t="s">
        <v>17</v>
      </c>
      <c r="G53" s="71" t="s">
        <v>101</v>
      </c>
      <c r="H53" s="71" t="s">
        <v>120</v>
      </c>
      <c r="I53" s="71" t="s">
        <v>44</v>
      </c>
      <c r="J53" s="71">
        <v>110.95890990762634</v>
      </c>
      <c r="K53" s="84">
        <f>IFERROR(CHOOSE(MATCH(VLOOKUP(G53,Skjult!$H$8:$I$15,2,FALSE),$D$5:$H$5,0),$D$6,$E$6,$F$6,$G$6,$H$6),0)</f>
        <v>0.20200000000000001</v>
      </c>
      <c r="L53" s="79">
        <f t="shared" si="3"/>
        <v>88.545210106285822</v>
      </c>
      <c r="O53" s="1"/>
      <c r="P53" s="1"/>
      <c r="Q53" s="1"/>
      <c r="R53" s="1"/>
      <c r="S53" s="1"/>
      <c r="T53" s="1"/>
      <c r="U53" s="1"/>
      <c r="V53" s="1"/>
      <c r="W53" s="1"/>
      <c r="X53" s="1"/>
      <c r="Y53" s="1"/>
      <c r="Z53" s="1"/>
      <c r="AA53" s="1"/>
      <c r="AB53" s="1"/>
      <c r="AC53" s="1"/>
      <c r="AD53" s="1"/>
      <c r="AE53" s="1"/>
      <c r="AF53" s="1"/>
      <c r="AG53" s="1"/>
      <c r="AH53" s="1"/>
      <c r="AI53" s="1"/>
      <c r="AJ53" s="1"/>
      <c r="AK53" s="1"/>
    </row>
    <row r="54" spans="1:37" x14ac:dyDescent="0.3">
      <c r="A54" s="1"/>
      <c r="B54" s="3"/>
      <c r="C54" s="77" t="str">
        <f t="shared" si="4"/>
        <v>Personbil, Diesel, Motorvolum &lt;1,4 liter, EURO VI (2014-DD)</v>
      </c>
      <c r="D54" s="74" t="str">
        <f t="shared" si="5"/>
        <v>Personbil, Diesel, Motorvolum &lt;1,4 liter</v>
      </c>
      <c r="E54" s="74" t="str">
        <f t="shared" si="6"/>
        <v>Personbil, Diesel</v>
      </c>
      <c r="F54" s="71" t="s">
        <v>17</v>
      </c>
      <c r="G54" s="71" t="s">
        <v>101</v>
      </c>
      <c r="H54" s="71" t="s">
        <v>120</v>
      </c>
      <c r="I54" s="71" t="s">
        <v>45</v>
      </c>
      <c r="J54" s="71">
        <v>108.24112701962555</v>
      </c>
      <c r="K54" s="84">
        <f>IFERROR(CHOOSE(MATCH(VLOOKUP(G54,Skjult!$H$8:$I$15,2,FALSE),$D$5:$H$5,0),$D$6,$E$6,$F$6,$G$6,$H$6),0)</f>
        <v>0.20200000000000001</v>
      </c>
      <c r="L54" s="79">
        <f t="shared" si="3"/>
        <v>86.376419361661192</v>
      </c>
      <c r="O54" s="1"/>
      <c r="P54" s="1"/>
      <c r="Q54" s="1"/>
      <c r="R54" s="1"/>
      <c r="S54" s="1"/>
      <c r="T54" s="1"/>
      <c r="U54" s="1"/>
      <c r="V54" s="1"/>
      <c r="W54" s="1"/>
      <c r="X54" s="1"/>
      <c r="Y54" s="1"/>
      <c r="Z54" s="1"/>
      <c r="AA54" s="1"/>
      <c r="AB54" s="1"/>
      <c r="AC54" s="1"/>
      <c r="AD54" s="1"/>
      <c r="AE54" s="1"/>
      <c r="AF54" s="1"/>
      <c r="AG54" s="1"/>
      <c r="AH54" s="1"/>
      <c r="AI54" s="1"/>
      <c r="AJ54" s="1"/>
      <c r="AK54" s="1"/>
    </row>
    <row r="55" spans="1:37" x14ac:dyDescent="0.3">
      <c r="A55" s="1"/>
      <c r="B55" s="3"/>
      <c r="C55" s="77" t="str">
        <f t="shared" si="4"/>
        <v>Personbil, Diesel, Motorvolum &lt;1,4 liter, ikke valgt/ikke tilgjengelig</v>
      </c>
      <c r="D55" s="74" t="str">
        <f t="shared" si="5"/>
        <v>Personbil, Diesel, Motorvolum &lt;1,4 liter</v>
      </c>
      <c r="E55" s="74" t="str">
        <f t="shared" si="6"/>
        <v>Personbil, Diesel</v>
      </c>
      <c r="F55" s="71" t="s">
        <v>17</v>
      </c>
      <c r="G55" s="71" t="s">
        <v>101</v>
      </c>
      <c r="H55" s="71" t="s">
        <v>120</v>
      </c>
      <c r="I55" s="71" t="s">
        <v>51</v>
      </c>
      <c r="J55" s="71">
        <v>112.01758532647516</v>
      </c>
      <c r="K55" s="84">
        <f>IFERROR(CHOOSE(MATCH(VLOOKUP(G55,Skjult!$H$8:$I$15,2,FALSE),$D$5:$H$5,0),$D$6,$E$6,$F$6,$G$6,$H$6),0)</f>
        <v>0.20200000000000001</v>
      </c>
      <c r="L55" s="79">
        <f t="shared" si="3"/>
        <v>89.390033090527183</v>
      </c>
      <c r="O55" s="1"/>
      <c r="P55" s="1"/>
      <c r="Q55" s="1"/>
      <c r="R55" s="1"/>
      <c r="S55" s="1"/>
      <c r="T55" s="1"/>
      <c r="U55" s="1"/>
      <c r="V55" s="1"/>
      <c r="W55" s="1"/>
      <c r="X55" s="1"/>
      <c r="Y55" s="1"/>
      <c r="Z55" s="1"/>
      <c r="AA55" s="1"/>
      <c r="AB55" s="1"/>
      <c r="AC55" s="1"/>
      <c r="AD55" s="1"/>
      <c r="AE55" s="1"/>
      <c r="AF55" s="1"/>
      <c r="AG55" s="1"/>
      <c r="AH55" s="1"/>
      <c r="AI55" s="1"/>
      <c r="AJ55" s="1"/>
      <c r="AK55" s="1"/>
    </row>
    <row r="56" spans="1:37" x14ac:dyDescent="0.3">
      <c r="A56" s="1"/>
      <c r="B56" s="3"/>
      <c r="C56" s="77" t="str">
        <f t="shared" si="4"/>
        <v>Personbil, Diesel, Motorvolum &gt;=2 liter, EURO II (1992-1995)</v>
      </c>
      <c r="D56" s="74" t="str">
        <f t="shared" si="5"/>
        <v>Personbil, Diesel, Motorvolum &gt;=2 liter</v>
      </c>
      <c r="E56" s="74" t="str">
        <f t="shared" si="6"/>
        <v>Personbil, Diesel</v>
      </c>
      <c r="F56" s="71" t="s">
        <v>17</v>
      </c>
      <c r="G56" s="71" t="s">
        <v>101</v>
      </c>
      <c r="H56" s="71" t="s">
        <v>121</v>
      </c>
      <c r="I56" s="71" t="s">
        <v>43</v>
      </c>
      <c r="J56" s="71">
        <v>172.61172723665783</v>
      </c>
      <c r="K56" s="84">
        <f>IFERROR(CHOOSE(MATCH(VLOOKUP(G56,Skjult!$H$8:$I$15,2,FALSE),$D$5:$H$5,0),$D$6,$E$6,$F$6,$G$6,$H$6),0)</f>
        <v>0.20200000000000001</v>
      </c>
      <c r="L56" s="79">
        <f t="shared" si="3"/>
        <v>137.74415833485295</v>
      </c>
      <c r="O56" s="1"/>
      <c r="P56" s="1"/>
      <c r="Q56" s="1"/>
      <c r="R56" s="1"/>
      <c r="S56" s="1"/>
      <c r="T56" s="1"/>
      <c r="U56" s="1"/>
      <c r="V56" s="1"/>
      <c r="W56" s="1"/>
      <c r="X56" s="1"/>
      <c r="Y56" s="1"/>
      <c r="Z56" s="1"/>
      <c r="AA56" s="1"/>
      <c r="AB56" s="1"/>
      <c r="AC56" s="1"/>
      <c r="AD56" s="1"/>
      <c r="AE56" s="1"/>
      <c r="AF56" s="1"/>
      <c r="AG56" s="1"/>
      <c r="AH56" s="1"/>
      <c r="AI56" s="1"/>
      <c r="AJ56" s="1"/>
      <c r="AK56" s="1"/>
    </row>
    <row r="57" spans="1:37" x14ac:dyDescent="0.3">
      <c r="A57" s="1"/>
      <c r="B57" s="3"/>
      <c r="C57" s="77" t="str">
        <f t="shared" si="4"/>
        <v>Personbil, Diesel, Motorvolum &gt;=2 liter, EURO III (1996-1999)</v>
      </c>
      <c r="D57" s="74" t="str">
        <f t="shared" si="5"/>
        <v>Personbil, Diesel, Motorvolum &gt;=2 liter</v>
      </c>
      <c r="E57" s="74" t="str">
        <f t="shared" si="6"/>
        <v>Personbil, Diesel</v>
      </c>
      <c r="F57" s="71" t="s">
        <v>17</v>
      </c>
      <c r="G57" s="71" t="s">
        <v>101</v>
      </c>
      <c r="H57" s="71" t="s">
        <v>121</v>
      </c>
      <c r="I57" s="71" t="s">
        <v>41</v>
      </c>
      <c r="J57" s="71">
        <v>176.35024473636199</v>
      </c>
      <c r="K57" s="84">
        <f>IFERROR(CHOOSE(MATCH(VLOOKUP(G57,Skjult!$H$8:$I$15,2,FALSE),$D$5:$H$5,0),$D$6,$E$6,$F$6,$G$6,$H$6),0)</f>
        <v>0.20200000000000001</v>
      </c>
      <c r="L57" s="79">
        <f t="shared" si="3"/>
        <v>140.72749529961686</v>
      </c>
      <c r="O57" s="1"/>
      <c r="P57" s="1"/>
      <c r="Q57" s="1"/>
      <c r="R57" s="1"/>
      <c r="S57" s="1"/>
      <c r="T57" s="1"/>
      <c r="U57" s="1"/>
      <c r="V57" s="1"/>
      <c r="W57" s="1"/>
      <c r="X57" s="1"/>
      <c r="Y57" s="1"/>
      <c r="Z57" s="1"/>
      <c r="AA57" s="1"/>
      <c r="AB57" s="1"/>
      <c r="AC57" s="1"/>
      <c r="AD57" s="1"/>
      <c r="AE57" s="1"/>
      <c r="AF57" s="1"/>
      <c r="AG57" s="1"/>
      <c r="AH57" s="1"/>
      <c r="AI57" s="1"/>
      <c r="AJ57" s="1"/>
      <c r="AK57" s="1"/>
    </row>
    <row r="58" spans="1:37" x14ac:dyDescent="0.3">
      <c r="A58" s="1"/>
      <c r="B58" s="3"/>
      <c r="C58" s="77" t="str">
        <f t="shared" si="4"/>
        <v>Personbil, Diesel, Motorvolum &gt;=2 liter, EURO IV (2000-2004)</v>
      </c>
      <c r="D58" s="74" t="str">
        <f t="shared" si="5"/>
        <v>Personbil, Diesel, Motorvolum &gt;=2 liter</v>
      </c>
      <c r="E58" s="74" t="str">
        <f t="shared" si="6"/>
        <v>Personbil, Diesel</v>
      </c>
      <c r="F58" s="71" t="s">
        <v>17</v>
      </c>
      <c r="G58" s="71" t="s">
        <v>101</v>
      </c>
      <c r="H58" s="71" t="s">
        <v>121</v>
      </c>
      <c r="I58" s="71" t="s">
        <v>42</v>
      </c>
      <c r="J58" s="71">
        <v>164.18799491350043</v>
      </c>
      <c r="K58" s="84">
        <f>IFERROR(CHOOSE(MATCH(VLOOKUP(G58,Skjult!$H$8:$I$15,2,FALSE),$D$5:$H$5,0),$D$6,$E$6,$F$6,$G$6,$H$6),0)</f>
        <v>0.20200000000000001</v>
      </c>
      <c r="L58" s="79">
        <f t="shared" si="3"/>
        <v>131.02201994097337</v>
      </c>
      <c r="O58" s="1"/>
      <c r="P58" s="1"/>
      <c r="Q58" s="1"/>
      <c r="R58" s="1"/>
      <c r="S58" s="1"/>
      <c r="T58" s="1"/>
      <c r="U58" s="1"/>
      <c r="V58" s="1"/>
      <c r="W58" s="1"/>
      <c r="X58" s="1"/>
      <c r="Y58" s="1"/>
      <c r="Z58" s="1"/>
      <c r="AA58" s="1"/>
      <c r="AB58" s="1"/>
      <c r="AC58" s="1"/>
      <c r="AD58" s="1"/>
      <c r="AE58" s="1"/>
      <c r="AF58" s="1"/>
      <c r="AG58" s="1"/>
      <c r="AH58" s="1"/>
      <c r="AI58" s="1"/>
      <c r="AJ58" s="1"/>
      <c r="AK58" s="1"/>
    </row>
    <row r="59" spans="1:37" x14ac:dyDescent="0.3">
      <c r="A59" s="1"/>
      <c r="B59" s="3"/>
      <c r="C59" s="77" t="str">
        <f t="shared" si="4"/>
        <v>Personbil, Diesel, Motorvolum &gt;=2 liter, EURO V (2005-2013)</v>
      </c>
      <c r="D59" s="74" t="str">
        <f t="shared" si="5"/>
        <v>Personbil, Diesel, Motorvolum &gt;=2 liter</v>
      </c>
      <c r="E59" s="74" t="str">
        <f t="shared" si="6"/>
        <v>Personbil, Diesel</v>
      </c>
      <c r="F59" s="71" t="s">
        <v>17</v>
      </c>
      <c r="G59" s="71" t="s">
        <v>101</v>
      </c>
      <c r="H59" s="71" t="s">
        <v>121</v>
      </c>
      <c r="I59" s="71" t="s">
        <v>44</v>
      </c>
      <c r="J59" s="71">
        <v>149.34891829076778</v>
      </c>
      <c r="K59" s="84">
        <f>IFERROR(CHOOSE(MATCH(VLOOKUP(G59,Skjult!$H$8:$I$15,2,FALSE),$D$5:$H$5,0),$D$6,$E$6,$F$6,$G$6,$H$6),0)</f>
        <v>0.20200000000000001</v>
      </c>
      <c r="L59" s="79">
        <f t="shared" si="3"/>
        <v>119.18043679603269</v>
      </c>
      <c r="O59" s="1"/>
      <c r="P59" s="1"/>
      <c r="Q59" s="1"/>
      <c r="R59" s="1"/>
      <c r="S59" s="1"/>
      <c r="T59" s="1"/>
      <c r="U59" s="1"/>
      <c r="V59" s="1"/>
      <c r="W59" s="1"/>
      <c r="X59" s="1"/>
      <c r="Y59" s="1"/>
      <c r="Z59" s="1"/>
      <c r="AA59" s="1"/>
      <c r="AB59" s="1"/>
      <c r="AC59" s="1"/>
      <c r="AD59" s="1"/>
      <c r="AE59" s="1"/>
      <c r="AF59" s="1"/>
      <c r="AG59" s="1"/>
      <c r="AH59" s="1"/>
      <c r="AI59" s="1"/>
      <c r="AJ59" s="1"/>
      <c r="AK59" s="1"/>
    </row>
    <row r="60" spans="1:37" x14ac:dyDescent="0.3">
      <c r="A60" s="1"/>
      <c r="B60" s="3"/>
      <c r="C60" s="77" t="str">
        <f t="shared" si="4"/>
        <v>Personbil, Diesel, Motorvolum &gt;=2 liter, EURO VI (2014-DD)</v>
      </c>
      <c r="D60" s="74" t="str">
        <f t="shared" si="5"/>
        <v>Personbil, Diesel, Motorvolum &gt;=2 liter</v>
      </c>
      <c r="E60" s="74" t="str">
        <f t="shared" si="6"/>
        <v>Personbil, Diesel</v>
      </c>
      <c r="F60" s="71" t="s">
        <v>17</v>
      </c>
      <c r="G60" s="71" t="s">
        <v>101</v>
      </c>
      <c r="H60" s="71" t="s">
        <v>121</v>
      </c>
      <c r="I60" s="71" t="s">
        <v>45</v>
      </c>
      <c r="J60" s="71">
        <v>144.83247900079274</v>
      </c>
      <c r="K60" s="84">
        <f>IFERROR(CHOOSE(MATCH(VLOOKUP(G60,Skjult!$H$8:$I$15,2,FALSE),$D$5:$H$5,0),$D$6,$E$6,$F$6,$G$6,$H$6),0)</f>
        <v>0.20200000000000001</v>
      </c>
      <c r="L60" s="79">
        <f t="shared" si="3"/>
        <v>115.57631824263261</v>
      </c>
      <c r="O60" s="1"/>
      <c r="P60" s="1"/>
      <c r="Q60" s="1"/>
      <c r="R60" s="1"/>
      <c r="S60" s="1"/>
      <c r="T60" s="1"/>
      <c r="U60" s="1"/>
      <c r="V60" s="1"/>
      <c r="W60" s="1"/>
      <c r="X60" s="1"/>
      <c r="Y60" s="1"/>
      <c r="Z60" s="1"/>
      <c r="AA60" s="1"/>
      <c r="AB60" s="1"/>
      <c r="AC60" s="1"/>
      <c r="AD60" s="1"/>
      <c r="AE60" s="1"/>
      <c r="AF60" s="1"/>
      <c r="AG60" s="1"/>
      <c r="AH60" s="1"/>
      <c r="AI60" s="1"/>
      <c r="AJ60" s="1"/>
      <c r="AK60" s="1"/>
    </row>
    <row r="61" spans="1:37" x14ac:dyDescent="0.3">
      <c r="A61" s="1"/>
      <c r="B61" s="3"/>
      <c r="C61" s="77" t="str">
        <f t="shared" si="4"/>
        <v>Personbil, Diesel, Motorvolum &gt;=2 liter, ikke valgt/ikke tilgjengelig</v>
      </c>
      <c r="D61" s="74" t="str">
        <f t="shared" si="5"/>
        <v>Personbil, Diesel, Motorvolum &gt;=2 liter</v>
      </c>
      <c r="E61" s="74" t="str">
        <f t="shared" si="6"/>
        <v>Personbil, Diesel</v>
      </c>
      <c r="F61" s="71" t="s">
        <v>17</v>
      </c>
      <c r="G61" s="71" t="s">
        <v>101</v>
      </c>
      <c r="H61" s="71" t="s">
        <v>121</v>
      </c>
      <c r="I61" s="71" t="s">
        <v>51</v>
      </c>
      <c r="J61" s="71">
        <v>158.14193921321257</v>
      </c>
      <c r="K61" s="84">
        <f>IFERROR(CHOOSE(MATCH(VLOOKUP(G61,Skjult!$H$8:$I$15,2,FALSE),$D$5:$H$5,0),$D$6,$E$6,$F$6,$G$6,$H$6),0)</f>
        <v>0.20200000000000001</v>
      </c>
      <c r="L61" s="79">
        <f t="shared" si="3"/>
        <v>126.19726749214364</v>
      </c>
      <c r="O61" s="1"/>
      <c r="P61" s="1"/>
      <c r="Q61" s="1"/>
      <c r="R61" s="1"/>
      <c r="S61" s="1"/>
      <c r="T61" s="1"/>
      <c r="U61" s="1"/>
      <c r="V61" s="1"/>
      <c r="W61" s="1"/>
      <c r="X61" s="1"/>
      <c r="Y61" s="1"/>
      <c r="Z61" s="1"/>
      <c r="AA61" s="1"/>
      <c r="AB61" s="1"/>
      <c r="AC61" s="1"/>
      <c r="AD61" s="1"/>
      <c r="AE61" s="1"/>
      <c r="AF61" s="1"/>
      <c r="AG61" s="1"/>
      <c r="AH61" s="1"/>
      <c r="AI61" s="1"/>
      <c r="AJ61" s="1"/>
      <c r="AK61" s="1"/>
    </row>
    <row r="62" spans="1:37" x14ac:dyDescent="0.3">
      <c r="A62" s="1"/>
      <c r="B62" s="3"/>
      <c r="C62" s="77" t="str">
        <f t="shared" si="4"/>
        <v>Personbil, Diesel, Motorvolum 1,4-2 liter, EURO II (1992-1995)</v>
      </c>
      <c r="D62" s="74" t="str">
        <f t="shared" si="5"/>
        <v>Personbil, Diesel, Motorvolum 1,4-2 liter</v>
      </c>
      <c r="E62" s="74" t="str">
        <f t="shared" si="6"/>
        <v>Personbil, Diesel</v>
      </c>
      <c r="F62" s="71" t="s">
        <v>17</v>
      </c>
      <c r="G62" s="71" t="s">
        <v>101</v>
      </c>
      <c r="H62" s="71" t="s">
        <v>122</v>
      </c>
      <c r="I62" s="71" t="s">
        <v>43</v>
      </c>
      <c r="J62" s="71">
        <v>139.68376458842422</v>
      </c>
      <c r="K62" s="84">
        <f>IFERROR(CHOOSE(MATCH(VLOOKUP(G62,Skjult!$H$8:$I$15,2,FALSE),$D$5:$H$5,0),$D$6,$E$6,$F$6,$G$6,$H$6),0)</f>
        <v>0.20200000000000001</v>
      </c>
      <c r="L62" s="79">
        <f t="shared" si="3"/>
        <v>111.46764414156253</v>
      </c>
      <c r="O62" s="1"/>
      <c r="P62" s="1"/>
      <c r="Q62" s="1"/>
      <c r="R62" s="1"/>
      <c r="S62" s="1"/>
      <c r="T62" s="1"/>
      <c r="U62" s="1"/>
      <c r="V62" s="1"/>
      <c r="W62" s="1"/>
      <c r="X62" s="1"/>
      <c r="Y62" s="1"/>
      <c r="Z62" s="1"/>
      <c r="AA62" s="1"/>
      <c r="AB62" s="1"/>
      <c r="AC62" s="1"/>
      <c r="AD62" s="1"/>
      <c r="AE62" s="1"/>
      <c r="AF62" s="1"/>
      <c r="AG62" s="1"/>
      <c r="AH62" s="1"/>
      <c r="AI62" s="1"/>
      <c r="AJ62" s="1"/>
      <c r="AK62" s="1"/>
    </row>
    <row r="63" spans="1:37" x14ac:dyDescent="0.3">
      <c r="A63" s="1"/>
      <c r="B63" s="3"/>
      <c r="C63" s="77" t="str">
        <f t="shared" si="4"/>
        <v>Personbil, Diesel, Motorvolum 1,4-2 liter, EURO III (1996-1999)</v>
      </c>
      <c r="D63" s="74" t="str">
        <f t="shared" si="5"/>
        <v>Personbil, Diesel, Motorvolum 1,4-2 liter</v>
      </c>
      <c r="E63" s="74" t="str">
        <f t="shared" si="6"/>
        <v>Personbil, Diesel</v>
      </c>
      <c r="F63" s="71" t="s">
        <v>17</v>
      </c>
      <c r="G63" s="71" t="s">
        <v>101</v>
      </c>
      <c r="H63" s="71" t="s">
        <v>122</v>
      </c>
      <c r="I63" s="71" t="s">
        <v>41</v>
      </c>
      <c r="J63" s="71">
        <v>143.82361308938221</v>
      </c>
      <c r="K63" s="84">
        <f>IFERROR(CHOOSE(MATCH(VLOOKUP(G63,Skjult!$H$8:$I$15,2,FALSE),$D$5:$H$5,0),$D$6,$E$6,$F$6,$G$6,$H$6),0)</f>
        <v>0.20200000000000001</v>
      </c>
      <c r="L63" s="79">
        <f t="shared" si="3"/>
        <v>114.77124324532701</v>
      </c>
      <c r="O63" s="1"/>
      <c r="P63" s="1"/>
      <c r="Q63" s="1"/>
      <c r="R63" s="1"/>
      <c r="S63" s="1"/>
      <c r="T63" s="1"/>
      <c r="U63" s="1"/>
      <c r="V63" s="1"/>
      <c r="W63" s="1"/>
      <c r="X63" s="1"/>
      <c r="Y63" s="1"/>
      <c r="Z63" s="1"/>
      <c r="AA63" s="1"/>
      <c r="AB63" s="1"/>
      <c r="AC63" s="1"/>
      <c r="AD63" s="1"/>
      <c r="AE63" s="1"/>
      <c r="AF63" s="1"/>
      <c r="AG63" s="1"/>
      <c r="AH63" s="1"/>
      <c r="AI63" s="1"/>
      <c r="AJ63" s="1"/>
      <c r="AK63" s="1"/>
    </row>
    <row r="64" spans="1:37" x14ac:dyDescent="0.3">
      <c r="A64" s="1"/>
      <c r="B64" s="3"/>
      <c r="C64" s="77" t="str">
        <f t="shared" si="4"/>
        <v>Personbil, Diesel, Motorvolum 1,4-2 liter, EURO IV (2000-2004)</v>
      </c>
      <c r="D64" s="74" t="str">
        <f t="shared" si="5"/>
        <v>Personbil, Diesel, Motorvolum 1,4-2 liter</v>
      </c>
      <c r="E64" s="74" t="str">
        <f t="shared" si="6"/>
        <v>Personbil, Diesel</v>
      </c>
      <c r="F64" s="71" t="s">
        <v>17</v>
      </c>
      <c r="G64" s="71" t="s">
        <v>101</v>
      </c>
      <c r="H64" s="71" t="s">
        <v>122</v>
      </c>
      <c r="I64" s="71" t="s">
        <v>42</v>
      </c>
      <c r="J64" s="71">
        <v>136.61900564236524</v>
      </c>
      <c r="K64" s="84">
        <f>IFERROR(CHOOSE(MATCH(VLOOKUP(G64,Skjult!$H$8:$I$15,2,FALSE),$D$5:$H$5,0),$D$6,$E$6,$F$6,$G$6,$H$6),0)</f>
        <v>0.20200000000000001</v>
      </c>
      <c r="L64" s="79">
        <f t="shared" si="3"/>
        <v>109.02196650260747</v>
      </c>
      <c r="O64" s="1"/>
      <c r="P64" s="1"/>
      <c r="Q64" s="1"/>
      <c r="R64" s="1"/>
      <c r="S64" s="1"/>
      <c r="T64" s="1"/>
      <c r="U64" s="1"/>
      <c r="V64" s="1"/>
      <c r="W64" s="1"/>
      <c r="X64" s="1"/>
      <c r="Y64" s="1"/>
      <c r="Z64" s="1"/>
      <c r="AA64" s="1"/>
      <c r="AB64" s="1"/>
      <c r="AC64" s="1"/>
      <c r="AD64" s="1"/>
      <c r="AE64" s="1"/>
      <c r="AF64" s="1"/>
      <c r="AG64" s="1"/>
      <c r="AH64" s="1"/>
      <c r="AI64" s="1"/>
      <c r="AJ64" s="1"/>
      <c r="AK64" s="1"/>
    </row>
    <row r="65" spans="1:37" x14ac:dyDescent="0.3">
      <c r="A65" s="1"/>
      <c r="B65" s="3"/>
      <c r="C65" s="77" t="str">
        <f t="shared" si="4"/>
        <v>Personbil, Diesel, Motorvolum 1,4-2 liter, EURO V (2005-2013)</v>
      </c>
      <c r="D65" s="74" t="str">
        <f t="shared" si="5"/>
        <v>Personbil, Diesel, Motorvolum 1,4-2 liter</v>
      </c>
      <c r="E65" s="74" t="str">
        <f t="shared" si="6"/>
        <v>Personbil, Diesel</v>
      </c>
      <c r="F65" s="71" t="s">
        <v>17</v>
      </c>
      <c r="G65" s="71" t="s">
        <v>101</v>
      </c>
      <c r="H65" s="71" t="s">
        <v>122</v>
      </c>
      <c r="I65" s="71" t="s">
        <v>44</v>
      </c>
      <c r="J65" s="71">
        <v>129.70904472740725</v>
      </c>
      <c r="K65" s="84">
        <f>IFERROR(CHOOSE(MATCH(VLOOKUP(G65,Skjult!$H$8:$I$15,2,FALSE),$D$5:$H$5,0),$D$6,$E$6,$F$6,$G$6,$H$6),0)</f>
        <v>0.20200000000000001</v>
      </c>
      <c r="L65" s="79">
        <f t="shared" si="3"/>
        <v>103.50781769247099</v>
      </c>
      <c r="O65" s="1"/>
      <c r="P65" s="1"/>
      <c r="Q65" s="1"/>
      <c r="R65" s="1"/>
      <c r="S65" s="1"/>
      <c r="T65" s="1"/>
      <c r="U65" s="1"/>
      <c r="V65" s="1"/>
      <c r="W65" s="1"/>
      <c r="X65" s="1"/>
      <c r="Y65" s="1"/>
      <c r="Z65" s="1"/>
      <c r="AA65" s="1"/>
      <c r="AB65" s="1"/>
      <c r="AC65" s="1"/>
      <c r="AD65" s="1"/>
      <c r="AE65" s="1"/>
      <c r="AF65" s="1"/>
      <c r="AG65" s="1"/>
      <c r="AH65" s="1"/>
      <c r="AI65" s="1"/>
      <c r="AJ65" s="1"/>
      <c r="AK65" s="1"/>
    </row>
    <row r="66" spans="1:37" x14ac:dyDescent="0.3">
      <c r="A66" s="1"/>
      <c r="B66" s="3"/>
      <c r="C66" s="77" t="str">
        <f t="shared" si="4"/>
        <v>Personbil, Diesel, Motorvolum 1,4-2 liter, EURO VI (2014-DD)</v>
      </c>
      <c r="D66" s="74" t="str">
        <f t="shared" si="5"/>
        <v>Personbil, Diesel, Motorvolum 1,4-2 liter</v>
      </c>
      <c r="E66" s="74" t="str">
        <f t="shared" si="6"/>
        <v>Personbil, Diesel</v>
      </c>
      <c r="F66" s="71" t="s">
        <v>17</v>
      </c>
      <c r="G66" s="71" t="s">
        <v>101</v>
      </c>
      <c r="H66" s="71" t="s">
        <v>122</v>
      </c>
      <c r="I66" s="71" t="s">
        <v>45</v>
      </c>
      <c r="J66" s="71">
        <v>125.27828691215419</v>
      </c>
      <c r="K66" s="84">
        <f>IFERROR(CHOOSE(MATCH(VLOOKUP(G66,Skjult!$H$8:$I$15,2,FALSE),$D$5:$H$5,0),$D$6,$E$6,$F$6,$G$6,$H$6),0)</f>
        <v>0.20200000000000001</v>
      </c>
      <c r="L66" s="79">
        <f t="shared" si="3"/>
        <v>99.972072955899051</v>
      </c>
      <c r="O66" s="1"/>
      <c r="P66" s="1"/>
      <c r="Q66" s="1"/>
      <c r="R66" s="1"/>
      <c r="S66" s="1"/>
      <c r="T66" s="1"/>
      <c r="U66" s="1"/>
      <c r="V66" s="1"/>
      <c r="W66" s="1"/>
      <c r="X66" s="1"/>
      <c r="Y66" s="1"/>
      <c r="Z66" s="1"/>
      <c r="AA66" s="1"/>
      <c r="AB66" s="1"/>
      <c r="AC66" s="1"/>
      <c r="AD66" s="1"/>
      <c r="AE66" s="1"/>
      <c r="AF66" s="1"/>
      <c r="AG66" s="1"/>
      <c r="AH66" s="1"/>
      <c r="AI66" s="1"/>
      <c r="AJ66" s="1"/>
      <c r="AK66" s="1"/>
    </row>
    <row r="67" spans="1:37" x14ac:dyDescent="0.3">
      <c r="A67" s="1"/>
      <c r="B67" s="3"/>
      <c r="C67" s="77" t="str">
        <f t="shared" si="4"/>
        <v>Personbil, Diesel, Motorvolum 1,4-2 liter, ikke valgt/ikke tilgjengelig</v>
      </c>
      <c r="D67" s="74" t="str">
        <f t="shared" si="5"/>
        <v>Personbil, Diesel, Motorvolum 1,4-2 liter</v>
      </c>
      <c r="E67" s="74" t="str">
        <f t="shared" si="6"/>
        <v>Personbil, Diesel</v>
      </c>
      <c r="F67" s="71" t="s">
        <v>17</v>
      </c>
      <c r="G67" s="71" t="s">
        <v>101</v>
      </c>
      <c r="H67" s="71" t="s">
        <v>122</v>
      </c>
      <c r="I67" s="71" t="s">
        <v>51</v>
      </c>
      <c r="J67" s="71">
        <v>132.24500272984488</v>
      </c>
      <c r="K67" s="84">
        <f>IFERROR(CHOOSE(MATCH(VLOOKUP(G67,Skjult!$H$8:$I$15,2,FALSE),$D$5:$H$5,0),$D$6,$E$6,$F$6,$G$6,$H$6),0)</f>
        <v>0.20200000000000001</v>
      </c>
      <c r="L67" s="79">
        <f t="shared" si="3"/>
        <v>105.53151217841622</v>
      </c>
      <c r="O67" s="1"/>
      <c r="P67" s="1"/>
      <c r="Q67" s="1"/>
      <c r="R67" s="1"/>
      <c r="S67" s="1"/>
      <c r="T67" s="1"/>
      <c r="U67" s="1"/>
      <c r="V67" s="1"/>
      <c r="W67" s="1"/>
      <c r="X67" s="1"/>
      <c r="Y67" s="1"/>
      <c r="Z67" s="1"/>
      <c r="AA67" s="1"/>
      <c r="AB67" s="1"/>
      <c r="AC67" s="1"/>
      <c r="AD67" s="1"/>
      <c r="AE67" s="1"/>
      <c r="AF67" s="1"/>
      <c r="AG67" s="1"/>
      <c r="AH67" s="1"/>
      <c r="AI67" s="1"/>
      <c r="AJ67" s="1"/>
      <c r="AK67" s="1"/>
    </row>
    <row r="68" spans="1:37" x14ac:dyDescent="0.3">
      <c r="A68" s="1"/>
      <c r="B68" s="3"/>
      <c r="C68" s="77" t="str">
        <f t="shared" si="4"/>
        <v>Personbil, Diesel, ikke valgt/ikke tilgjengelig, ikke valgt/ikke tilgjengelig</v>
      </c>
      <c r="D68" s="74" t="str">
        <f t="shared" si="5"/>
        <v>Personbil, Diesel, ikke valgt/ikke tilgjengelig</v>
      </c>
      <c r="E68" s="74" t="str">
        <f t="shared" si="6"/>
        <v>Personbil, Diesel</v>
      </c>
      <c r="F68" s="71" t="s">
        <v>17</v>
      </c>
      <c r="G68" s="71" t="s">
        <v>101</v>
      </c>
      <c r="H68" s="71" t="s">
        <v>51</v>
      </c>
      <c r="I68" s="71" t="s">
        <v>51</v>
      </c>
      <c r="J68" s="71">
        <v>138.99943156030187</v>
      </c>
      <c r="K68" s="84">
        <f>IFERROR(CHOOSE(MATCH(VLOOKUP(G68,Skjult!$H$8:$I$15,2,FALSE),$D$5:$H$5,0),$D$6,$E$6,$F$6,$G$6,$H$6),0)</f>
        <v>0.20200000000000001</v>
      </c>
      <c r="L68" s="79">
        <f t="shared" si="3"/>
        <v>110.92154638512091</v>
      </c>
      <c r="O68" s="1"/>
      <c r="P68" s="1"/>
      <c r="Q68" s="1"/>
      <c r="R68" s="1"/>
      <c r="S68" s="1"/>
      <c r="T68" s="1"/>
      <c r="U68" s="1"/>
      <c r="V68" s="1"/>
      <c r="W68" s="1"/>
      <c r="X68" s="1"/>
      <c r="Y68" s="1"/>
      <c r="Z68" s="1"/>
      <c r="AA68" s="1"/>
      <c r="AB68" s="1"/>
      <c r="AC68" s="1"/>
      <c r="AD68" s="1"/>
      <c r="AE68" s="1"/>
      <c r="AF68" s="1"/>
      <c r="AG68" s="1"/>
      <c r="AH68" s="1"/>
      <c r="AI68" s="1"/>
      <c r="AJ68" s="1"/>
      <c r="AK68" s="1"/>
    </row>
    <row r="69" spans="1:37" x14ac:dyDescent="0.3">
      <c r="A69" s="1"/>
      <c r="B69" s="3"/>
      <c r="C69" s="77" t="str">
        <f t="shared" si="4"/>
        <v>Personbil, gass (LPG), ikke valgt/ikke tilgjengelig, ikke valgt/ikke tilgjengelig</v>
      </c>
      <c r="D69" s="74" t="str">
        <f t="shared" si="5"/>
        <v>Personbil, gass (LPG), ikke valgt/ikke tilgjengelig</v>
      </c>
      <c r="E69" s="74" t="str">
        <f t="shared" si="6"/>
        <v>Personbil, gass (LPG)</v>
      </c>
      <c r="F69" s="71" t="s">
        <v>17</v>
      </c>
      <c r="G69" s="71" t="s">
        <v>23</v>
      </c>
      <c r="H69" s="71" t="s">
        <v>51</v>
      </c>
      <c r="I69" s="71" t="s">
        <v>51</v>
      </c>
      <c r="J69" s="71">
        <v>126.54983764874052</v>
      </c>
      <c r="K69" s="84">
        <f>IFERROR(CHOOSE(MATCH(VLOOKUP(G69,Skjult!$H$8:$I$15,2,FALSE),$D$5:$H$5,0),$D$6,$E$6,$F$6,$G$6,$H$6),0)</f>
        <v>0</v>
      </c>
      <c r="L69" s="79">
        <f t="shared" si="3"/>
        <v>126.54983764874052</v>
      </c>
      <c r="O69" s="1"/>
      <c r="P69" s="1"/>
      <c r="Q69" s="1"/>
      <c r="R69" s="1"/>
      <c r="S69" s="1"/>
      <c r="T69" s="1"/>
      <c r="U69" s="1"/>
      <c r="V69" s="1"/>
      <c r="W69" s="1"/>
      <c r="X69" s="1"/>
      <c r="Y69" s="1"/>
      <c r="Z69" s="1"/>
      <c r="AA69" s="1"/>
      <c r="AB69" s="1"/>
      <c r="AC69" s="1"/>
      <c r="AD69" s="1"/>
      <c r="AE69" s="1"/>
      <c r="AF69" s="1"/>
      <c r="AG69" s="1"/>
      <c r="AH69" s="1"/>
      <c r="AI69" s="1"/>
      <c r="AJ69" s="1"/>
      <c r="AK69" s="1"/>
    </row>
    <row r="70" spans="1:37" x14ac:dyDescent="0.3">
      <c r="A70" s="1"/>
      <c r="B70" s="3"/>
      <c r="C70" s="77" t="str">
        <f t="shared" si="4"/>
        <v>Personbil, Bensin, Motorvolum &lt;1,4 liter, EURO II (1992-1995)</v>
      </c>
      <c r="D70" s="74" t="str">
        <f t="shared" si="5"/>
        <v>Personbil, Bensin, Motorvolum &lt;1,4 liter</v>
      </c>
      <c r="E70" s="74" t="str">
        <f t="shared" si="6"/>
        <v>Personbil, Bensin</v>
      </c>
      <c r="F70" s="71" t="s">
        <v>17</v>
      </c>
      <c r="G70" s="71" t="s">
        <v>102</v>
      </c>
      <c r="H70" s="71" t="s">
        <v>120</v>
      </c>
      <c r="I70" s="71" t="s">
        <v>43</v>
      </c>
      <c r="J70" s="71">
        <v>144.83341462373099</v>
      </c>
      <c r="K70" s="84">
        <f>IFERROR(CHOOSE(MATCH(VLOOKUP(G70,Skjult!$H$8:$I$15,2,FALSE),$D$5:$H$5,0),$D$6,$E$6,$F$6,$G$6,$H$6),0)</f>
        <v>0.04</v>
      </c>
      <c r="L70" s="79">
        <f t="shared" si="3"/>
        <v>139.04007803878173</v>
      </c>
      <c r="O70" s="1"/>
      <c r="P70" s="1"/>
      <c r="Q70" s="1"/>
      <c r="R70" s="1"/>
      <c r="S70" s="1"/>
      <c r="T70" s="1"/>
      <c r="U70" s="1"/>
      <c r="V70" s="1"/>
      <c r="W70" s="1"/>
      <c r="X70" s="1"/>
      <c r="Y70" s="1"/>
      <c r="Z70" s="1"/>
      <c r="AA70" s="1"/>
      <c r="AB70" s="1"/>
      <c r="AC70" s="1"/>
      <c r="AD70" s="1"/>
      <c r="AE70" s="1"/>
      <c r="AF70" s="1"/>
      <c r="AG70" s="1"/>
      <c r="AH70" s="1"/>
      <c r="AI70" s="1"/>
      <c r="AJ70" s="1"/>
      <c r="AK70" s="1"/>
    </row>
    <row r="71" spans="1:37" x14ac:dyDescent="0.3">
      <c r="A71" s="1"/>
      <c r="B71" s="3"/>
      <c r="C71" s="77" t="str">
        <f t="shared" si="4"/>
        <v>Personbil, Bensin, Motorvolum &lt;1,4 liter, EURO III (1996-1999)</v>
      </c>
      <c r="D71" s="74" t="str">
        <f t="shared" si="5"/>
        <v>Personbil, Bensin, Motorvolum &lt;1,4 liter</v>
      </c>
      <c r="E71" s="74" t="str">
        <f t="shared" si="6"/>
        <v>Personbil, Bensin</v>
      </c>
      <c r="F71" s="71" t="s">
        <v>17</v>
      </c>
      <c r="G71" s="71" t="s">
        <v>102</v>
      </c>
      <c r="H71" s="71" t="s">
        <v>120</v>
      </c>
      <c r="I71" s="71" t="s">
        <v>41</v>
      </c>
      <c r="J71" s="71">
        <v>141.85860358699108</v>
      </c>
      <c r="K71" s="84">
        <f>IFERROR(CHOOSE(MATCH(VLOOKUP(G71,Skjult!$H$8:$I$15,2,FALSE),$D$5:$H$5,0),$D$6,$E$6,$F$6,$G$6,$H$6),0)</f>
        <v>0.04</v>
      </c>
      <c r="L71" s="79">
        <f t="shared" si="3"/>
        <v>136.18425944351142</v>
      </c>
      <c r="O71" s="1"/>
      <c r="P71" s="1"/>
      <c r="Q71" s="1"/>
      <c r="R71" s="1"/>
      <c r="S71" s="1"/>
      <c r="T71" s="1"/>
      <c r="U71" s="1"/>
      <c r="V71" s="1"/>
      <c r="W71" s="1"/>
      <c r="X71" s="1"/>
      <c r="Y71" s="1"/>
      <c r="Z71" s="1"/>
      <c r="AA71" s="1"/>
      <c r="AB71" s="1"/>
      <c r="AC71" s="1"/>
      <c r="AD71" s="1"/>
      <c r="AE71" s="1"/>
      <c r="AF71" s="1"/>
      <c r="AG71" s="1"/>
      <c r="AH71" s="1"/>
      <c r="AI71" s="1"/>
      <c r="AJ71" s="1"/>
      <c r="AK71" s="1"/>
    </row>
    <row r="72" spans="1:37" x14ac:dyDescent="0.3">
      <c r="A72" s="1"/>
      <c r="B72" s="3"/>
      <c r="C72" s="77" t="str">
        <f t="shared" si="4"/>
        <v>Personbil, Bensin, Motorvolum &lt;1,4 liter, EURO IV (2000-2004)</v>
      </c>
      <c r="D72" s="74" t="str">
        <f t="shared" si="5"/>
        <v>Personbil, Bensin, Motorvolum &lt;1,4 liter</v>
      </c>
      <c r="E72" s="74" t="str">
        <f t="shared" si="6"/>
        <v>Personbil, Bensin</v>
      </c>
      <c r="F72" s="71" t="s">
        <v>17</v>
      </c>
      <c r="G72" s="71" t="s">
        <v>102</v>
      </c>
      <c r="H72" s="71" t="s">
        <v>120</v>
      </c>
      <c r="I72" s="71" t="s">
        <v>42</v>
      </c>
      <c r="J72" s="71">
        <v>137.17915899660483</v>
      </c>
      <c r="K72" s="84">
        <f>IFERROR(CHOOSE(MATCH(VLOOKUP(G72,Skjult!$H$8:$I$15,2,FALSE),$D$5:$H$5,0),$D$6,$E$6,$F$6,$G$6,$H$6),0)</f>
        <v>0.04</v>
      </c>
      <c r="L72" s="79">
        <f t="shared" si="3"/>
        <v>131.69199263674062</v>
      </c>
      <c r="O72" s="1"/>
      <c r="P72" s="1"/>
      <c r="Q72" s="1"/>
      <c r="R72" s="1"/>
      <c r="S72" s="1"/>
      <c r="T72" s="1"/>
      <c r="U72" s="1"/>
      <c r="V72" s="1"/>
      <c r="W72" s="1"/>
      <c r="X72" s="1"/>
      <c r="Y72" s="1"/>
      <c r="Z72" s="1"/>
      <c r="AA72" s="1"/>
      <c r="AB72" s="1"/>
      <c r="AC72" s="1"/>
      <c r="AD72" s="1"/>
      <c r="AE72" s="1"/>
      <c r="AF72" s="1"/>
      <c r="AG72" s="1"/>
      <c r="AH72" s="1"/>
      <c r="AI72" s="1"/>
      <c r="AJ72" s="1"/>
      <c r="AK72" s="1"/>
    </row>
    <row r="73" spans="1:37" x14ac:dyDescent="0.3">
      <c r="A73" s="1"/>
      <c r="B73" s="3"/>
      <c r="C73" s="77" t="str">
        <f t="shared" si="4"/>
        <v>Personbil, Bensin, Motorvolum &lt;1,4 liter, EURO V (2005-2013)</v>
      </c>
      <c r="D73" s="74" t="str">
        <f t="shared" si="5"/>
        <v>Personbil, Bensin, Motorvolum &lt;1,4 liter</v>
      </c>
      <c r="E73" s="74" t="str">
        <f t="shared" si="6"/>
        <v>Personbil, Bensin</v>
      </c>
      <c r="F73" s="71" t="s">
        <v>17</v>
      </c>
      <c r="G73" s="71" t="s">
        <v>102</v>
      </c>
      <c r="H73" s="71" t="s">
        <v>120</v>
      </c>
      <c r="I73" s="71" t="s">
        <v>44</v>
      </c>
      <c r="J73" s="71">
        <v>129.54065589818904</v>
      </c>
      <c r="K73" s="84">
        <f>IFERROR(CHOOSE(MATCH(VLOOKUP(G73,Skjult!$H$8:$I$15,2,FALSE),$D$5:$H$5,0),$D$6,$E$6,$F$6,$G$6,$H$6),0)</f>
        <v>0.04</v>
      </c>
      <c r="L73" s="79">
        <f t="shared" si="3"/>
        <v>124.35902966226148</v>
      </c>
      <c r="O73" s="1"/>
      <c r="P73" s="1"/>
      <c r="Q73" s="1"/>
      <c r="R73" s="1"/>
      <c r="S73" s="1"/>
      <c r="T73" s="1"/>
      <c r="U73" s="1"/>
      <c r="V73" s="1"/>
      <c r="W73" s="1"/>
      <c r="X73" s="1"/>
      <c r="Y73" s="1"/>
      <c r="Z73" s="1"/>
      <c r="AA73" s="1"/>
      <c r="AB73" s="1"/>
      <c r="AC73" s="1"/>
      <c r="AD73" s="1"/>
      <c r="AE73" s="1"/>
      <c r="AF73" s="1"/>
      <c r="AG73" s="1"/>
      <c r="AH73" s="1"/>
      <c r="AI73" s="1"/>
      <c r="AJ73" s="1"/>
      <c r="AK73" s="1"/>
    </row>
    <row r="74" spans="1:37" x14ac:dyDescent="0.3">
      <c r="A74" s="1"/>
      <c r="B74" s="3"/>
      <c r="C74" s="77" t="str">
        <f t="shared" si="4"/>
        <v>Personbil, Bensin, Motorvolum &lt;1,4 liter, EURO VI (2014-DD)</v>
      </c>
      <c r="D74" s="74" t="str">
        <f t="shared" si="5"/>
        <v>Personbil, Bensin, Motorvolum &lt;1,4 liter</v>
      </c>
      <c r="E74" s="74" t="str">
        <f t="shared" si="6"/>
        <v>Personbil, Bensin</v>
      </c>
      <c r="F74" s="71" t="s">
        <v>17</v>
      </c>
      <c r="G74" s="71" t="s">
        <v>102</v>
      </c>
      <c r="H74" s="71" t="s">
        <v>120</v>
      </c>
      <c r="I74" s="71" t="s">
        <v>45</v>
      </c>
      <c r="J74" s="71">
        <v>125.58449743991027</v>
      </c>
      <c r="K74" s="84">
        <f>IFERROR(CHOOSE(MATCH(VLOOKUP(G74,Skjult!$H$8:$I$15,2,FALSE),$D$5:$H$5,0),$D$6,$E$6,$F$6,$G$6,$H$6),0)</f>
        <v>0.04</v>
      </c>
      <c r="L74" s="79">
        <f t="shared" si="3"/>
        <v>120.56111754231385</v>
      </c>
      <c r="O74" s="1"/>
      <c r="P74" s="1"/>
      <c r="Q74" s="1"/>
      <c r="R74" s="1"/>
      <c r="S74" s="1"/>
      <c r="T74" s="1"/>
      <c r="U74" s="1"/>
      <c r="V74" s="1"/>
      <c r="W74" s="1"/>
      <c r="X74" s="1"/>
      <c r="Y74" s="1"/>
      <c r="Z74" s="1"/>
      <c r="AA74" s="1"/>
      <c r="AB74" s="1"/>
      <c r="AC74" s="1"/>
      <c r="AD74" s="1"/>
      <c r="AE74" s="1"/>
      <c r="AF74" s="1"/>
      <c r="AG74" s="1"/>
      <c r="AH74" s="1"/>
      <c r="AI74" s="1"/>
      <c r="AJ74" s="1"/>
      <c r="AK74" s="1"/>
    </row>
    <row r="75" spans="1:37" x14ac:dyDescent="0.3">
      <c r="A75" s="1"/>
      <c r="B75" s="3"/>
      <c r="C75" s="77" t="str">
        <f t="shared" si="4"/>
        <v>Personbil, Bensin, Motorvolum &lt;1,4 liter, ikke valgt/ikke tilgjengelig</v>
      </c>
      <c r="D75" s="74" t="str">
        <f t="shared" si="5"/>
        <v>Personbil, Bensin, Motorvolum &lt;1,4 liter</v>
      </c>
      <c r="E75" s="74" t="str">
        <f t="shared" si="6"/>
        <v>Personbil, Bensin</v>
      </c>
      <c r="F75" s="71" t="s">
        <v>17</v>
      </c>
      <c r="G75" s="71" t="s">
        <v>102</v>
      </c>
      <c r="H75" s="71" t="s">
        <v>120</v>
      </c>
      <c r="I75" s="71" t="s">
        <v>51</v>
      </c>
      <c r="J75" s="71">
        <v>133.15057809834312</v>
      </c>
      <c r="K75" s="84">
        <f>IFERROR(CHOOSE(MATCH(VLOOKUP(G75,Skjult!$H$8:$I$15,2,FALSE),$D$5:$H$5,0),$D$6,$E$6,$F$6,$G$6,$H$6),0)</f>
        <v>0.04</v>
      </c>
      <c r="L75" s="79">
        <f t="shared" si="3"/>
        <v>127.82455497440939</v>
      </c>
      <c r="O75" s="1"/>
      <c r="P75" s="1"/>
      <c r="Q75" s="1"/>
      <c r="R75" s="1"/>
      <c r="S75" s="1"/>
      <c r="T75" s="1"/>
      <c r="U75" s="1"/>
      <c r="V75" s="1"/>
      <c r="W75" s="1"/>
      <c r="X75" s="1"/>
      <c r="Y75" s="1"/>
      <c r="Z75" s="1"/>
      <c r="AA75" s="1"/>
      <c r="AB75" s="1"/>
      <c r="AC75" s="1"/>
      <c r="AD75" s="1"/>
      <c r="AE75" s="1"/>
      <c r="AF75" s="1"/>
      <c r="AG75" s="1"/>
      <c r="AH75" s="1"/>
      <c r="AI75" s="1"/>
      <c r="AJ75" s="1"/>
      <c r="AK75" s="1"/>
    </row>
    <row r="76" spans="1:37" x14ac:dyDescent="0.3">
      <c r="A76" s="1"/>
      <c r="B76" s="3"/>
      <c r="C76" s="77" t="str">
        <f t="shared" si="4"/>
        <v>Personbil, Bensin, Motorvolum &gt;=2 liter, EURO II (1992-1995)</v>
      </c>
      <c r="D76" s="74" t="str">
        <f t="shared" si="5"/>
        <v>Personbil, Bensin, Motorvolum &gt;=2 liter</v>
      </c>
      <c r="E76" s="74" t="str">
        <f t="shared" si="6"/>
        <v>Personbil, Bensin</v>
      </c>
      <c r="F76" s="71" t="s">
        <v>17</v>
      </c>
      <c r="G76" s="71" t="s">
        <v>102</v>
      </c>
      <c r="H76" s="71" t="s">
        <v>121</v>
      </c>
      <c r="I76" s="71" t="s">
        <v>43</v>
      </c>
      <c r="J76" s="71">
        <v>217.78531218870424</v>
      </c>
      <c r="K76" s="84">
        <f>IFERROR(CHOOSE(MATCH(VLOOKUP(G76,Skjult!$H$8:$I$15,2,FALSE),$D$5:$H$5,0),$D$6,$E$6,$F$6,$G$6,$H$6),0)</f>
        <v>0.04</v>
      </c>
      <c r="L76" s="79">
        <f t="shared" ref="L76:L94" si="7">(1-K76)*J76</f>
        <v>209.07389970115605</v>
      </c>
      <c r="O76" s="1"/>
      <c r="P76" s="1"/>
      <c r="Q76" s="1"/>
      <c r="R76" s="1"/>
      <c r="S76" s="1"/>
      <c r="T76" s="1"/>
      <c r="U76" s="1"/>
      <c r="V76" s="1"/>
      <c r="W76" s="1"/>
      <c r="X76" s="1"/>
      <c r="Y76" s="1"/>
      <c r="Z76" s="1"/>
      <c r="AA76" s="1"/>
      <c r="AB76" s="1"/>
      <c r="AC76" s="1"/>
      <c r="AD76" s="1"/>
      <c r="AE76" s="1"/>
      <c r="AF76" s="1"/>
      <c r="AG76" s="1"/>
      <c r="AH76" s="1"/>
      <c r="AI76" s="1"/>
      <c r="AJ76" s="1"/>
      <c r="AK76" s="1"/>
    </row>
    <row r="77" spans="1:37" x14ac:dyDescent="0.3">
      <c r="A77" s="1"/>
      <c r="B77" s="3"/>
      <c r="C77" s="77" t="str">
        <f t="shared" si="4"/>
        <v>Personbil, Bensin, Motorvolum &gt;=2 liter, EURO III (1996-1999)</v>
      </c>
      <c r="D77" s="74" t="str">
        <f t="shared" si="5"/>
        <v>Personbil, Bensin, Motorvolum &gt;=2 liter</v>
      </c>
      <c r="E77" s="74" t="str">
        <f t="shared" si="6"/>
        <v>Personbil, Bensin</v>
      </c>
      <c r="F77" s="71" t="s">
        <v>17</v>
      </c>
      <c r="G77" s="71" t="s">
        <v>102</v>
      </c>
      <c r="H77" s="71" t="s">
        <v>121</v>
      </c>
      <c r="I77" s="71" t="s">
        <v>41</v>
      </c>
      <c r="J77" s="71">
        <v>213.01644658592051</v>
      </c>
      <c r="K77" s="84">
        <f>IFERROR(CHOOSE(MATCH(VLOOKUP(G77,Skjult!$H$8:$I$15,2,FALSE),$D$5:$H$5,0),$D$6,$E$6,$F$6,$G$6,$H$6),0)</f>
        <v>0.04</v>
      </c>
      <c r="L77" s="79">
        <f t="shared" si="7"/>
        <v>204.49578872248367</v>
      </c>
      <c r="O77" s="1"/>
      <c r="P77" s="1"/>
      <c r="Q77" s="1"/>
      <c r="R77" s="1"/>
      <c r="S77" s="1"/>
      <c r="T77" s="1"/>
      <c r="U77" s="1"/>
      <c r="V77" s="1"/>
      <c r="W77" s="1"/>
      <c r="X77" s="1"/>
      <c r="Y77" s="1"/>
      <c r="Z77" s="1"/>
      <c r="AA77" s="1"/>
      <c r="AB77" s="1"/>
      <c r="AC77" s="1"/>
      <c r="AD77" s="1"/>
      <c r="AE77" s="1"/>
      <c r="AF77" s="1"/>
      <c r="AG77" s="1"/>
      <c r="AH77" s="1"/>
      <c r="AI77" s="1"/>
      <c r="AJ77" s="1"/>
      <c r="AK77" s="1"/>
    </row>
    <row r="78" spans="1:37" x14ac:dyDescent="0.3">
      <c r="A78" s="1"/>
      <c r="B78" s="3"/>
      <c r="C78" s="77" t="str">
        <f t="shared" si="4"/>
        <v>Personbil, Bensin, Motorvolum &gt;=2 liter, EURO IV (2000-2004)</v>
      </c>
      <c r="D78" s="74" t="str">
        <f t="shared" si="5"/>
        <v>Personbil, Bensin, Motorvolum &gt;=2 liter</v>
      </c>
      <c r="E78" s="74" t="str">
        <f t="shared" si="6"/>
        <v>Personbil, Bensin</v>
      </c>
      <c r="F78" s="71" t="s">
        <v>17</v>
      </c>
      <c r="G78" s="71" t="s">
        <v>102</v>
      </c>
      <c r="H78" s="71" t="s">
        <v>121</v>
      </c>
      <c r="I78" s="71" t="s">
        <v>42</v>
      </c>
      <c r="J78" s="71">
        <v>211.57815087311815</v>
      </c>
      <c r="K78" s="84">
        <f>IFERROR(CHOOSE(MATCH(VLOOKUP(G78,Skjult!$H$8:$I$15,2,FALSE),$D$5:$H$5,0),$D$6,$E$6,$F$6,$G$6,$H$6),0)</f>
        <v>0.04</v>
      </c>
      <c r="L78" s="79">
        <f t="shared" si="7"/>
        <v>203.11502483819342</v>
      </c>
      <c r="O78" s="1"/>
      <c r="P78" s="1"/>
      <c r="Q78" s="1"/>
      <c r="R78" s="1"/>
      <c r="S78" s="1"/>
      <c r="T78" s="1"/>
      <c r="U78" s="1"/>
      <c r="V78" s="1"/>
      <c r="W78" s="1"/>
      <c r="X78" s="1"/>
      <c r="Y78" s="1"/>
      <c r="Z78" s="1"/>
      <c r="AA78" s="1"/>
      <c r="AB78" s="1"/>
      <c r="AC78" s="1"/>
      <c r="AD78" s="1"/>
      <c r="AE78" s="1"/>
      <c r="AF78" s="1"/>
      <c r="AG78" s="1"/>
      <c r="AH78" s="1"/>
      <c r="AI78" s="1"/>
      <c r="AJ78" s="1"/>
      <c r="AK78" s="1"/>
    </row>
    <row r="79" spans="1:37" x14ac:dyDescent="0.3">
      <c r="A79" s="1"/>
      <c r="B79" s="3"/>
      <c r="C79" s="77" t="str">
        <f t="shared" si="4"/>
        <v>Personbil, Bensin, Motorvolum &gt;=2 liter, EURO V (2005-2013)</v>
      </c>
      <c r="D79" s="74" t="str">
        <f t="shared" si="5"/>
        <v>Personbil, Bensin, Motorvolum &gt;=2 liter</v>
      </c>
      <c r="E79" s="74" t="str">
        <f t="shared" si="6"/>
        <v>Personbil, Bensin</v>
      </c>
      <c r="F79" s="71" t="s">
        <v>17</v>
      </c>
      <c r="G79" s="71" t="s">
        <v>102</v>
      </c>
      <c r="H79" s="71" t="s">
        <v>121</v>
      </c>
      <c r="I79" s="71" t="s">
        <v>44</v>
      </c>
      <c r="J79" s="71">
        <v>199.22311594494442</v>
      </c>
      <c r="K79" s="84">
        <f>IFERROR(CHOOSE(MATCH(VLOOKUP(G79,Skjult!$H$8:$I$15,2,FALSE),$D$5:$H$5,0),$D$6,$E$6,$F$6,$G$6,$H$6),0)</f>
        <v>0.04</v>
      </c>
      <c r="L79" s="79">
        <f t="shared" si="7"/>
        <v>191.25419130714664</v>
      </c>
      <c r="O79" s="1"/>
      <c r="P79" s="1"/>
      <c r="Q79" s="1"/>
      <c r="R79" s="1"/>
      <c r="S79" s="1"/>
      <c r="T79" s="1"/>
      <c r="U79" s="1"/>
      <c r="V79" s="1"/>
      <c r="W79" s="1"/>
      <c r="X79" s="1"/>
      <c r="Y79" s="1"/>
      <c r="Z79" s="1"/>
      <c r="AA79" s="1"/>
      <c r="AB79" s="1"/>
      <c r="AC79" s="1"/>
      <c r="AD79" s="1"/>
      <c r="AE79" s="1"/>
      <c r="AF79" s="1"/>
      <c r="AG79" s="1"/>
      <c r="AH79" s="1"/>
      <c r="AI79" s="1"/>
      <c r="AJ79" s="1"/>
      <c r="AK79" s="1"/>
    </row>
    <row r="80" spans="1:37" x14ac:dyDescent="0.3">
      <c r="A80" s="1"/>
      <c r="B80" s="3"/>
      <c r="C80" s="77" t="str">
        <f t="shared" si="4"/>
        <v>Personbil, Bensin, Motorvolum &gt;=2 liter, EURO VI (2014-DD)</v>
      </c>
      <c r="D80" s="74" t="str">
        <f t="shared" si="5"/>
        <v>Personbil, Bensin, Motorvolum &gt;=2 liter</v>
      </c>
      <c r="E80" s="74" t="str">
        <f t="shared" si="6"/>
        <v>Personbil, Bensin</v>
      </c>
      <c r="F80" s="71" t="s">
        <v>17</v>
      </c>
      <c r="G80" s="71" t="s">
        <v>102</v>
      </c>
      <c r="H80" s="71" t="s">
        <v>121</v>
      </c>
      <c r="I80" s="71" t="s">
        <v>45</v>
      </c>
      <c r="J80" s="71">
        <v>192.03377601509567</v>
      </c>
      <c r="K80" s="84">
        <f>IFERROR(CHOOSE(MATCH(VLOOKUP(G80,Skjult!$H$8:$I$15,2,FALSE),$D$5:$H$5,0),$D$6,$E$6,$F$6,$G$6,$H$6),0)</f>
        <v>0.04</v>
      </c>
      <c r="L80" s="79">
        <f t="shared" si="7"/>
        <v>184.35242497449184</v>
      </c>
      <c r="O80" s="1"/>
      <c r="P80" s="1"/>
      <c r="Q80" s="1"/>
      <c r="R80" s="1"/>
      <c r="S80" s="1"/>
      <c r="T80" s="1"/>
      <c r="U80" s="1"/>
      <c r="V80" s="1"/>
      <c r="W80" s="1"/>
      <c r="X80" s="1"/>
      <c r="Y80" s="1"/>
      <c r="Z80" s="1"/>
      <c r="AA80" s="1"/>
      <c r="AB80" s="1"/>
      <c r="AC80" s="1"/>
      <c r="AD80" s="1"/>
      <c r="AE80" s="1"/>
      <c r="AF80" s="1"/>
      <c r="AG80" s="1"/>
      <c r="AH80" s="1"/>
      <c r="AI80" s="1"/>
      <c r="AJ80" s="1"/>
      <c r="AK80" s="1"/>
    </row>
    <row r="81" spans="1:37" x14ac:dyDescent="0.3">
      <c r="A81" s="1"/>
      <c r="B81" s="3"/>
      <c r="C81" s="77" t="str">
        <f t="shared" si="4"/>
        <v>Personbil, Bensin, Motorvolum &gt;=2 liter, ikke valgt/ikke tilgjengelig</v>
      </c>
      <c r="D81" s="74" t="str">
        <f t="shared" si="5"/>
        <v>Personbil, Bensin, Motorvolum &gt;=2 liter</v>
      </c>
      <c r="E81" s="74" t="str">
        <f t="shared" si="6"/>
        <v>Personbil, Bensin</v>
      </c>
      <c r="F81" s="71" t="s">
        <v>17</v>
      </c>
      <c r="G81" s="71" t="s">
        <v>102</v>
      </c>
      <c r="H81" s="71" t="s">
        <v>121</v>
      </c>
      <c r="I81" s="71" t="s">
        <v>51</v>
      </c>
      <c r="J81" s="71">
        <v>220.6976614064944</v>
      </c>
      <c r="K81" s="84">
        <f>IFERROR(CHOOSE(MATCH(VLOOKUP(G81,Skjult!$H$8:$I$15,2,FALSE),$D$5:$H$5,0),$D$6,$E$6,$F$6,$G$6,$H$6),0)</f>
        <v>0.04</v>
      </c>
      <c r="L81" s="79">
        <f t="shared" si="7"/>
        <v>211.86975495023461</v>
      </c>
      <c r="O81" s="1"/>
      <c r="P81" s="1"/>
      <c r="Q81" s="1"/>
      <c r="R81" s="1"/>
      <c r="S81" s="1"/>
      <c r="T81" s="1"/>
      <c r="U81" s="1"/>
      <c r="V81" s="1"/>
      <c r="W81" s="1"/>
      <c r="X81" s="1"/>
      <c r="Y81" s="1"/>
      <c r="Z81" s="1"/>
      <c r="AA81" s="1"/>
      <c r="AB81" s="1"/>
      <c r="AC81" s="1"/>
      <c r="AD81" s="1"/>
      <c r="AE81" s="1"/>
      <c r="AF81" s="1"/>
      <c r="AG81" s="1"/>
      <c r="AH81" s="1"/>
      <c r="AI81" s="1"/>
      <c r="AJ81" s="1"/>
      <c r="AK81" s="1"/>
    </row>
    <row r="82" spans="1:37" x14ac:dyDescent="0.3">
      <c r="A82" s="1"/>
      <c r="B82" s="3"/>
      <c r="C82" s="77" t="str">
        <f t="shared" si="4"/>
        <v>Personbil, Bensin, Motorvolum 1,4-2 liter, EURO II (1992-1995)</v>
      </c>
      <c r="D82" s="74" t="str">
        <f t="shared" si="5"/>
        <v>Personbil, Bensin, Motorvolum 1,4-2 liter</v>
      </c>
      <c r="E82" s="74" t="str">
        <f t="shared" si="6"/>
        <v>Personbil, Bensin</v>
      </c>
      <c r="F82" s="71" t="s">
        <v>17</v>
      </c>
      <c r="G82" s="71" t="s">
        <v>102</v>
      </c>
      <c r="H82" s="71" t="s">
        <v>122</v>
      </c>
      <c r="I82" s="71" t="s">
        <v>43</v>
      </c>
      <c r="J82" s="71">
        <v>178.87820458511558</v>
      </c>
      <c r="K82" s="84">
        <f>IFERROR(CHOOSE(MATCH(VLOOKUP(G82,Skjult!$H$8:$I$15,2,FALSE),$D$5:$H$5,0),$D$6,$E$6,$F$6,$G$6,$H$6),0)</f>
        <v>0.04</v>
      </c>
      <c r="L82" s="79">
        <f t="shared" si="7"/>
        <v>171.72307640171095</v>
      </c>
      <c r="O82" s="1"/>
      <c r="P82" s="1"/>
      <c r="Q82" s="1"/>
      <c r="R82" s="1"/>
      <c r="S82" s="1"/>
      <c r="T82" s="1"/>
      <c r="U82" s="1"/>
      <c r="V82" s="1"/>
      <c r="W82" s="1"/>
      <c r="X82" s="1"/>
      <c r="Y82" s="1"/>
      <c r="Z82" s="1"/>
      <c r="AA82" s="1"/>
      <c r="AB82" s="1"/>
      <c r="AC82" s="1"/>
      <c r="AD82" s="1"/>
      <c r="AE82" s="1"/>
      <c r="AF82" s="1"/>
      <c r="AG82" s="1"/>
      <c r="AH82" s="1"/>
      <c r="AI82" s="1"/>
      <c r="AJ82" s="1"/>
      <c r="AK82" s="1"/>
    </row>
    <row r="83" spans="1:37" x14ac:dyDescent="0.3">
      <c r="A83" s="1"/>
      <c r="B83" s="3"/>
      <c r="C83" s="77" t="str">
        <f t="shared" si="4"/>
        <v>Personbil, Bensin, Motorvolum 1,4-2 liter, EURO III (1996-1999)</v>
      </c>
      <c r="D83" s="74" t="str">
        <f t="shared" si="5"/>
        <v>Personbil, Bensin, Motorvolum 1,4-2 liter</v>
      </c>
      <c r="E83" s="74" t="str">
        <f t="shared" si="6"/>
        <v>Personbil, Bensin</v>
      </c>
      <c r="F83" s="71" t="s">
        <v>17</v>
      </c>
      <c r="G83" s="71" t="s">
        <v>102</v>
      </c>
      <c r="H83" s="71" t="s">
        <v>122</v>
      </c>
      <c r="I83" s="71" t="s">
        <v>41</v>
      </c>
      <c r="J83" s="71">
        <v>170.89227000367924</v>
      </c>
      <c r="K83" s="84">
        <f>IFERROR(CHOOSE(MATCH(VLOOKUP(G83,Skjult!$H$8:$I$15,2,FALSE),$D$5:$H$5,0),$D$6,$E$6,$F$6,$G$6,$H$6),0)</f>
        <v>0.04</v>
      </c>
      <c r="L83" s="79">
        <f t="shared" si="7"/>
        <v>164.05657920353207</v>
      </c>
      <c r="O83" s="1"/>
      <c r="P83" s="1"/>
      <c r="Q83" s="1"/>
      <c r="R83" s="1"/>
      <c r="S83" s="1"/>
      <c r="T83" s="1"/>
      <c r="U83" s="1"/>
      <c r="V83" s="1"/>
      <c r="W83" s="1"/>
      <c r="X83" s="1"/>
      <c r="Y83" s="1"/>
      <c r="Z83" s="1"/>
      <c r="AA83" s="1"/>
      <c r="AB83" s="1"/>
      <c r="AC83" s="1"/>
      <c r="AD83" s="1"/>
      <c r="AE83" s="1"/>
      <c r="AF83" s="1"/>
      <c r="AG83" s="1"/>
      <c r="AH83" s="1"/>
      <c r="AI83" s="1"/>
      <c r="AJ83" s="1"/>
      <c r="AK83" s="1"/>
    </row>
    <row r="84" spans="1:37" x14ac:dyDescent="0.3">
      <c r="A84" s="1"/>
      <c r="B84" s="3"/>
      <c r="C84" s="77" t="str">
        <f t="shared" si="4"/>
        <v>Personbil, Bensin, Motorvolum 1,4-2 liter, EURO IV (2000-2004)</v>
      </c>
      <c r="D84" s="74" t="str">
        <f t="shared" si="5"/>
        <v>Personbil, Bensin, Motorvolum 1,4-2 liter</v>
      </c>
      <c r="E84" s="74" t="str">
        <f t="shared" si="6"/>
        <v>Personbil, Bensin</v>
      </c>
      <c r="F84" s="71" t="s">
        <v>17</v>
      </c>
      <c r="G84" s="71" t="s">
        <v>102</v>
      </c>
      <c r="H84" s="71" t="s">
        <v>122</v>
      </c>
      <c r="I84" s="71" t="s">
        <v>42</v>
      </c>
      <c r="J84" s="71">
        <v>166.59003992124528</v>
      </c>
      <c r="K84" s="84">
        <f>IFERROR(CHOOSE(MATCH(VLOOKUP(G84,Skjult!$H$8:$I$15,2,FALSE),$D$5:$H$5,0),$D$6,$E$6,$F$6,$G$6,$H$6),0)</f>
        <v>0.04</v>
      </c>
      <c r="L84" s="79">
        <f t="shared" si="7"/>
        <v>159.92643832439546</v>
      </c>
      <c r="O84" s="1"/>
      <c r="P84" s="1"/>
      <c r="Q84" s="1"/>
      <c r="R84" s="1"/>
      <c r="S84" s="1"/>
      <c r="T84" s="1"/>
      <c r="U84" s="1"/>
      <c r="V84" s="1"/>
      <c r="W84" s="1"/>
      <c r="X84" s="1"/>
      <c r="Y84" s="1"/>
      <c r="Z84" s="1"/>
      <c r="AA84" s="1"/>
      <c r="AB84" s="1"/>
      <c r="AC84" s="1"/>
      <c r="AD84" s="1"/>
      <c r="AE84" s="1"/>
      <c r="AF84" s="1"/>
      <c r="AG84" s="1"/>
      <c r="AH84" s="1"/>
      <c r="AI84" s="1"/>
      <c r="AJ84" s="1"/>
      <c r="AK84" s="1"/>
    </row>
    <row r="85" spans="1:37" x14ac:dyDescent="0.3">
      <c r="A85" s="1"/>
      <c r="B85" s="3"/>
      <c r="C85" s="77" t="str">
        <f t="shared" si="4"/>
        <v>Personbil, Bensin, Motorvolum 1,4-2 liter, EURO V (2005-2013)</v>
      </c>
      <c r="D85" s="74" t="str">
        <f t="shared" si="5"/>
        <v>Personbil, Bensin, Motorvolum 1,4-2 liter</v>
      </c>
      <c r="E85" s="74" t="str">
        <f t="shared" si="6"/>
        <v>Personbil, Bensin</v>
      </c>
      <c r="F85" s="71" t="s">
        <v>17</v>
      </c>
      <c r="G85" s="71" t="s">
        <v>102</v>
      </c>
      <c r="H85" s="71" t="s">
        <v>122</v>
      </c>
      <c r="I85" s="71" t="s">
        <v>44</v>
      </c>
      <c r="J85" s="71">
        <v>150.40675164430328</v>
      </c>
      <c r="K85" s="84">
        <f>IFERROR(CHOOSE(MATCH(VLOOKUP(G85,Skjult!$H$8:$I$15,2,FALSE),$D$5:$H$5,0),$D$6,$E$6,$F$6,$G$6,$H$6),0)</f>
        <v>0.04</v>
      </c>
      <c r="L85" s="79">
        <f t="shared" si="7"/>
        <v>144.39048157853114</v>
      </c>
      <c r="O85" s="1"/>
      <c r="P85" s="1"/>
      <c r="Q85" s="1"/>
      <c r="R85" s="1"/>
      <c r="S85" s="1"/>
      <c r="T85" s="1"/>
      <c r="U85" s="1"/>
      <c r="V85" s="1"/>
      <c r="W85" s="1"/>
      <c r="X85" s="1"/>
      <c r="Y85" s="1"/>
      <c r="Z85" s="1"/>
      <c r="AA85" s="1"/>
      <c r="AB85" s="1"/>
      <c r="AC85" s="1"/>
      <c r="AD85" s="1"/>
      <c r="AE85" s="1"/>
      <c r="AF85" s="1"/>
      <c r="AG85" s="1"/>
      <c r="AH85" s="1"/>
      <c r="AI85" s="1"/>
      <c r="AJ85" s="1"/>
      <c r="AK85" s="1"/>
    </row>
    <row r="86" spans="1:37" x14ac:dyDescent="0.3">
      <c r="A86" s="1"/>
      <c r="B86" s="3"/>
      <c r="C86" s="77" t="str">
        <f t="shared" si="4"/>
        <v>Personbil, Bensin, Motorvolum 1,4-2 liter, EURO VI (2014-DD)</v>
      </c>
      <c r="D86" s="74" t="str">
        <f t="shared" si="5"/>
        <v>Personbil, Bensin, Motorvolum 1,4-2 liter</v>
      </c>
      <c r="E86" s="74" t="str">
        <f>(F86&amp;", "&amp;G86)</f>
        <v>Personbil, Bensin</v>
      </c>
      <c r="F86" s="71" t="s">
        <v>17</v>
      </c>
      <c r="G86" s="71" t="s">
        <v>102</v>
      </c>
      <c r="H86" s="71" t="s">
        <v>122</v>
      </c>
      <c r="I86" s="71" t="s">
        <v>45</v>
      </c>
      <c r="J86" s="71">
        <v>145.84854276379292</v>
      </c>
      <c r="K86" s="84">
        <f>IFERROR(CHOOSE(MATCH(VLOOKUP(G86,Skjult!$H$8:$I$15,2,FALSE),$D$5:$H$5,0),$D$6,$E$6,$F$6,$G$6,$H$6),0)</f>
        <v>0.04</v>
      </c>
      <c r="L86" s="79">
        <f t="shared" si="7"/>
        <v>140.01460105324119</v>
      </c>
      <c r="O86" s="1"/>
      <c r="P86" s="1"/>
      <c r="Q86" s="1"/>
      <c r="R86" s="1"/>
      <c r="S86" s="1"/>
      <c r="T86" s="1"/>
      <c r="U86" s="1"/>
      <c r="V86" s="1"/>
      <c r="W86" s="1"/>
      <c r="X86" s="1"/>
      <c r="Y86" s="1"/>
      <c r="Z86" s="1"/>
      <c r="AA86" s="1"/>
      <c r="AB86" s="1"/>
      <c r="AC86" s="1"/>
      <c r="AD86" s="1"/>
      <c r="AE86" s="1"/>
      <c r="AF86" s="1"/>
      <c r="AG86" s="1"/>
      <c r="AH86" s="1"/>
      <c r="AI86" s="1"/>
      <c r="AJ86" s="1"/>
      <c r="AK86" s="1"/>
    </row>
    <row r="87" spans="1:37" x14ac:dyDescent="0.3">
      <c r="A87" s="1"/>
      <c r="B87" s="3"/>
      <c r="C87" s="77" t="str">
        <f t="shared" si="4"/>
        <v>Personbil, Bensin, Motorvolum 1,4-2 liter, ikke valgt/ikke tilgjengelig</v>
      </c>
      <c r="D87" s="74" t="str">
        <f t="shared" si="5"/>
        <v>Personbil, Bensin, Motorvolum 1,4-2 liter</v>
      </c>
      <c r="E87" s="74" t="str">
        <f t="shared" si="6"/>
        <v>Personbil, Bensin</v>
      </c>
      <c r="F87" s="71" t="s">
        <v>17</v>
      </c>
      <c r="G87" s="71" t="s">
        <v>102</v>
      </c>
      <c r="H87" s="71" t="s">
        <v>122</v>
      </c>
      <c r="I87" s="71" t="s">
        <v>51</v>
      </c>
      <c r="J87" s="71">
        <v>164.56471548590238</v>
      </c>
      <c r="K87" s="84">
        <f>IFERROR(CHOOSE(MATCH(VLOOKUP(G87,Skjult!$H$8:$I$15,2,FALSE),$D$5:$H$5,0),$D$6,$E$6,$F$6,$G$6,$H$6),0)</f>
        <v>0.04</v>
      </c>
      <c r="L87" s="79">
        <f t="shared" si="7"/>
        <v>157.98212686646627</v>
      </c>
      <c r="O87" s="1"/>
      <c r="P87" s="1"/>
      <c r="Q87" s="1"/>
      <c r="R87" s="1"/>
      <c r="S87" s="1"/>
      <c r="T87" s="1"/>
      <c r="U87" s="1"/>
      <c r="V87" s="1"/>
      <c r="W87" s="1"/>
      <c r="X87" s="1"/>
      <c r="Y87" s="1"/>
      <c r="Z87" s="1"/>
      <c r="AA87" s="1"/>
      <c r="AB87" s="1"/>
      <c r="AC87" s="1"/>
      <c r="AD87" s="1"/>
      <c r="AE87" s="1"/>
      <c r="AF87" s="1"/>
      <c r="AG87" s="1"/>
      <c r="AH87" s="1"/>
      <c r="AI87" s="1"/>
      <c r="AJ87" s="1"/>
      <c r="AK87" s="1"/>
    </row>
    <row r="88" spans="1:37" x14ac:dyDescent="0.3">
      <c r="A88" s="1"/>
      <c r="B88" s="3"/>
      <c r="C88" s="77" t="str">
        <f t="shared" si="4"/>
        <v>Personbil, Bensin, ikke valgt/ikke tilgjengelig, ikke valgt/ikke tilgjengelig</v>
      </c>
      <c r="D88" s="74" t="str">
        <f t="shared" si="5"/>
        <v>Personbil, Bensin, ikke valgt/ikke tilgjengelig</v>
      </c>
      <c r="E88" s="74" t="str">
        <f t="shared" si="6"/>
        <v>Personbil, Bensin</v>
      </c>
      <c r="F88" s="71" t="s">
        <v>17</v>
      </c>
      <c r="G88" s="71" t="s">
        <v>102</v>
      </c>
      <c r="H88" s="71" t="s">
        <v>51</v>
      </c>
      <c r="I88" s="71" t="s">
        <v>51</v>
      </c>
      <c r="J88" s="71">
        <v>160.42413634356879</v>
      </c>
      <c r="K88" s="84">
        <f>IFERROR(CHOOSE(MATCH(VLOOKUP(G88,Skjult!$H$8:$I$15,2,FALSE),$D$5:$H$5,0),$D$6,$E$6,$F$6,$G$6,$H$6),0)</f>
        <v>0.04</v>
      </c>
      <c r="L88" s="79">
        <f t="shared" si="7"/>
        <v>154.00717088982603</v>
      </c>
      <c r="O88" s="1"/>
      <c r="P88" s="1"/>
      <c r="Q88" s="1"/>
      <c r="R88" s="1"/>
      <c r="S88" s="1"/>
      <c r="T88" s="1"/>
      <c r="U88" s="1"/>
      <c r="V88" s="1"/>
      <c r="W88" s="1"/>
      <c r="X88" s="1"/>
      <c r="Y88" s="1"/>
      <c r="Z88" s="1"/>
      <c r="AA88" s="1"/>
      <c r="AB88" s="1"/>
      <c r="AC88" s="1"/>
      <c r="AD88" s="1"/>
      <c r="AE88" s="1"/>
      <c r="AF88" s="1"/>
      <c r="AG88" s="1"/>
      <c r="AH88" s="1"/>
      <c r="AI88" s="1"/>
      <c r="AJ88" s="1"/>
      <c r="AK88" s="1"/>
    </row>
    <row r="89" spans="1:37" x14ac:dyDescent="0.3">
      <c r="A89" s="1"/>
      <c r="B89" s="3"/>
      <c r="C89" s="77" t="str">
        <f t="shared" si="4"/>
        <v>Personbil, snitt bensin og diesel, ikke valgt/ikke tilgjengelig, ikke valgt/ikke tilgjengelig</v>
      </c>
      <c r="D89" s="74" t="str">
        <f t="shared" si="5"/>
        <v>Personbil, snitt bensin og diesel, ikke valgt/ikke tilgjengelig</v>
      </c>
      <c r="E89" s="74" t="str">
        <f t="shared" si="6"/>
        <v>Personbil, snitt bensin og diesel</v>
      </c>
      <c r="F89" s="71" t="s">
        <v>17</v>
      </c>
      <c r="G89" s="71" t="s">
        <v>22</v>
      </c>
      <c r="H89" s="71" t="s">
        <v>51</v>
      </c>
      <c r="I89" s="71" t="s">
        <v>51</v>
      </c>
      <c r="J89" s="71">
        <v>146.75608481390708</v>
      </c>
      <c r="K89" s="84">
        <f>IFERROR(CHOOSE(MATCH(VLOOKUP(G89,Skjult!$H$8:$I$15,2,FALSE),$D$5:$H$5,0),$D$6,$E$6,$F$6,$G$6,$H$6),0)</f>
        <v>0.16</v>
      </c>
      <c r="L89" s="79">
        <f t="shared" si="7"/>
        <v>123.27511124368195</v>
      </c>
      <c r="O89" s="1"/>
      <c r="P89" s="1"/>
      <c r="Q89" s="1"/>
      <c r="R89" s="1"/>
      <c r="S89" s="1"/>
      <c r="T89" s="1"/>
      <c r="U89" s="1"/>
      <c r="V89" s="1"/>
      <c r="W89" s="1"/>
      <c r="X89" s="1"/>
      <c r="Y89" s="1"/>
      <c r="Z89" s="1"/>
      <c r="AA89" s="1"/>
      <c r="AB89" s="1"/>
      <c r="AC89" s="1"/>
      <c r="AD89" s="1"/>
      <c r="AE89" s="1"/>
      <c r="AF89" s="1"/>
      <c r="AG89" s="1"/>
      <c r="AH89" s="1"/>
      <c r="AI89" s="1"/>
      <c r="AJ89" s="1"/>
      <c r="AK89" s="1"/>
    </row>
    <row r="90" spans="1:37" x14ac:dyDescent="0.3">
      <c r="A90" s="1"/>
      <c r="B90" s="3"/>
      <c r="C90" s="77" t="str">
        <f t="shared" si="4"/>
        <v>Personbil, el/hydrogen, ikke valgt/ikke tilgjengelig, ikke valgt/ikke tilgjengelig</v>
      </c>
      <c r="D90" s="74" t="str">
        <f t="shared" si="5"/>
        <v>Personbil, el/hydrogen, ikke valgt/ikke tilgjengelig</v>
      </c>
      <c r="E90" s="74" t="str">
        <f t="shared" si="6"/>
        <v>Personbil, el/hydrogen</v>
      </c>
      <c r="F90" s="71" t="s">
        <v>17</v>
      </c>
      <c r="G90" s="71" t="s">
        <v>40</v>
      </c>
      <c r="H90" s="71" t="s">
        <v>51</v>
      </c>
      <c r="I90" s="71" t="s">
        <v>51</v>
      </c>
      <c r="J90" s="71">
        <v>0</v>
      </c>
      <c r="K90" s="84">
        <f>IFERROR(CHOOSE(MATCH(VLOOKUP(G90,Skjult!$H$8:$I$15,2,FALSE),$D$5:$H$5,0),$D$6,$E$6,$F$6,$G$6,$H$6),0)</f>
        <v>0</v>
      </c>
      <c r="L90" s="79">
        <f t="shared" si="7"/>
        <v>0</v>
      </c>
      <c r="O90" s="1"/>
      <c r="P90" s="1"/>
      <c r="Q90" s="1"/>
      <c r="R90" s="1"/>
      <c r="S90" s="1"/>
      <c r="T90" s="1"/>
      <c r="U90" s="1"/>
      <c r="V90" s="1"/>
      <c r="W90" s="1"/>
      <c r="X90" s="1"/>
      <c r="Y90" s="1"/>
      <c r="Z90" s="1"/>
      <c r="AA90" s="1"/>
      <c r="AB90" s="1"/>
      <c r="AC90" s="1"/>
      <c r="AD90" s="1"/>
      <c r="AE90" s="1"/>
      <c r="AF90" s="1"/>
      <c r="AG90" s="1"/>
      <c r="AH90" s="1"/>
      <c r="AI90" s="1"/>
      <c r="AJ90" s="1"/>
      <c r="AK90" s="1"/>
    </row>
    <row r="91" spans="1:37" x14ac:dyDescent="0.3">
      <c r="A91" s="1"/>
      <c r="B91" s="3"/>
      <c r="C91" s="77" t="str">
        <f t="shared" si="4"/>
        <v>Varebil, el/hydrogen, ikke valgt/ikke tilgjengelig, ikke valgt/ikke tilgjengelig</v>
      </c>
      <c r="D91" s="74" t="str">
        <f t="shared" si="5"/>
        <v>Varebil, el/hydrogen, ikke valgt/ikke tilgjengelig</v>
      </c>
      <c r="E91" s="74" t="str">
        <f t="shared" si="6"/>
        <v>Varebil, el/hydrogen</v>
      </c>
      <c r="F91" s="71" t="s">
        <v>18</v>
      </c>
      <c r="G91" s="71" t="s">
        <v>40</v>
      </c>
      <c r="H91" s="71" t="s">
        <v>51</v>
      </c>
      <c r="I91" s="71" t="s">
        <v>51</v>
      </c>
      <c r="J91" s="71">
        <v>0</v>
      </c>
      <c r="K91" s="84">
        <f>IFERROR(CHOOSE(MATCH(VLOOKUP(G91,Skjult!$H$8:$I$15,2,FALSE),$D$5:$H$5,0),$D$6,$E$6,$F$6,$G$6,$H$6),0)</f>
        <v>0</v>
      </c>
      <c r="L91" s="79">
        <f t="shared" si="7"/>
        <v>0</v>
      </c>
      <c r="O91" s="1"/>
      <c r="P91" s="1"/>
      <c r="Q91" s="1"/>
      <c r="R91" s="1"/>
      <c r="S91" s="1"/>
      <c r="T91" s="1"/>
      <c r="U91" s="1"/>
      <c r="V91" s="1"/>
      <c r="W91" s="1"/>
      <c r="X91" s="1"/>
      <c r="Y91" s="1"/>
      <c r="Z91" s="1"/>
      <c r="AA91" s="1"/>
      <c r="AB91" s="1"/>
      <c r="AC91" s="1"/>
      <c r="AD91" s="1"/>
      <c r="AE91" s="1"/>
      <c r="AF91" s="1"/>
      <c r="AG91" s="1"/>
      <c r="AH91" s="1"/>
      <c r="AI91" s="1"/>
      <c r="AJ91" s="1"/>
      <c r="AK91" s="1"/>
    </row>
    <row r="92" spans="1:37" x14ac:dyDescent="0.3">
      <c r="A92" s="1"/>
      <c r="B92" s="3"/>
      <c r="C92" s="72" t="str">
        <f t="shared" si="4"/>
        <v>Personbil, Plug-in hybrid diesel, ikke valgt/ikke tilgjengelig, ikke valgt/ikke tilgjengelig</v>
      </c>
      <c r="D92" s="73" t="str">
        <f t="shared" si="5"/>
        <v>Personbil, Plug-in hybrid diesel, ikke valgt/ikke tilgjengelig</v>
      </c>
      <c r="E92" s="73" t="str">
        <f t="shared" si="6"/>
        <v>Personbil, Plug-in hybrid diesel</v>
      </c>
      <c r="F92" s="71" t="s">
        <v>17</v>
      </c>
      <c r="G92" s="71" t="s">
        <v>159</v>
      </c>
      <c r="H92" s="71" t="s">
        <v>51</v>
      </c>
      <c r="I92" s="71" t="s">
        <v>51</v>
      </c>
      <c r="J92" s="71">
        <v>71.602650094215576</v>
      </c>
      <c r="K92" s="84">
        <f>IFERROR(CHOOSE(MATCH(VLOOKUP(G92,Skjult!$H$8:$I$15,2,FALSE),$D$5:$H$5,0),$D$6,$E$6,$F$6,$G$6,$H$6),0)</f>
        <v>0.20200000000000001</v>
      </c>
      <c r="L92" s="79">
        <f t="shared" si="7"/>
        <v>57.138914775184034</v>
      </c>
      <c r="O92" s="1"/>
      <c r="P92" s="1"/>
      <c r="Q92" s="1"/>
      <c r="R92" s="1"/>
      <c r="S92" s="1"/>
      <c r="T92" s="1"/>
      <c r="U92" s="1"/>
      <c r="V92" s="1"/>
      <c r="W92" s="1"/>
      <c r="X92" s="1"/>
      <c r="Y92" s="1"/>
      <c r="Z92" s="1"/>
      <c r="AA92" s="1"/>
      <c r="AB92" s="1"/>
      <c r="AC92" s="1"/>
      <c r="AD92" s="1"/>
      <c r="AE92" s="1"/>
      <c r="AF92" s="1"/>
      <c r="AG92" s="1"/>
      <c r="AH92" s="1"/>
      <c r="AI92" s="1"/>
      <c r="AJ92" s="1"/>
      <c r="AK92" s="1"/>
    </row>
    <row r="93" spans="1:37" x14ac:dyDescent="0.3">
      <c r="A93" s="1"/>
      <c r="B93" s="3"/>
      <c r="C93" s="72" t="str">
        <f t="shared" si="4"/>
        <v>Personbil, Plug-in hybrid bensin, ikke valgt/ikke tilgjengelig, ikke valgt/ikke tilgjengelig</v>
      </c>
      <c r="D93" s="73" t="str">
        <f t="shared" si="5"/>
        <v>Personbil, Plug-in hybrid bensin, ikke valgt/ikke tilgjengelig</v>
      </c>
      <c r="E93" s="73" t="str">
        <f t="shared" si="6"/>
        <v>Personbil, Plug-in hybrid bensin</v>
      </c>
      <c r="F93" s="71" t="s">
        <v>17</v>
      </c>
      <c r="G93" s="71" t="s">
        <v>160</v>
      </c>
      <c r="H93" s="71" t="s">
        <v>51</v>
      </c>
      <c r="I93" s="71" t="s">
        <v>51</v>
      </c>
      <c r="J93" s="71">
        <v>99.859996797359642</v>
      </c>
      <c r="K93" s="84">
        <f>IFERROR(CHOOSE(MATCH(VLOOKUP(G93,Skjult!$H$8:$I$15,2,FALSE),$D$5:$H$5,0),$D$6,$E$6,$F$6,$G$6,$H$6),0)</f>
        <v>0.04</v>
      </c>
      <c r="L93" s="79">
        <f t="shared" si="7"/>
        <v>95.865596925465255</v>
      </c>
      <c r="O93" s="1"/>
      <c r="P93" s="1"/>
      <c r="Q93" s="1"/>
      <c r="R93" s="1"/>
      <c r="S93" s="1"/>
      <c r="T93" s="1"/>
      <c r="U93" s="1"/>
      <c r="V93" s="1"/>
      <c r="W93" s="1"/>
      <c r="X93" s="1"/>
      <c r="Y93" s="1"/>
      <c r="Z93" s="1"/>
      <c r="AA93" s="1"/>
      <c r="AB93" s="1"/>
      <c r="AC93" s="1"/>
      <c r="AD93" s="1"/>
      <c r="AE93" s="1"/>
      <c r="AF93" s="1"/>
      <c r="AG93" s="1"/>
      <c r="AH93" s="1"/>
      <c r="AI93" s="1"/>
      <c r="AJ93" s="1"/>
      <c r="AK93" s="1"/>
    </row>
    <row r="94" spans="1:37" x14ac:dyDescent="0.3">
      <c r="A94" s="1"/>
      <c r="B94" s="3"/>
      <c r="C94" s="72" t="str">
        <f t="shared" si="4"/>
        <v>Personbil, Plug-in hybrid snitt bensin og diesel, ikke valgt/ikke tilgjengelig, ikke valgt/ikke tilgjengelig</v>
      </c>
      <c r="D94" s="73" t="str">
        <f t="shared" si="5"/>
        <v>Personbil, Plug-in hybrid snitt bensin og diesel, ikke valgt/ikke tilgjengelig</v>
      </c>
      <c r="E94" s="73" t="str">
        <f t="shared" si="6"/>
        <v>Personbil, Plug-in hybrid snitt bensin og diesel</v>
      </c>
      <c r="F94" s="71" t="s">
        <v>17</v>
      </c>
      <c r="G94" s="71" t="s">
        <v>161</v>
      </c>
      <c r="H94" s="71" t="s">
        <v>51</v>
      </c>
      <c r="I94" s="71" t="s">
        <v>51</v>
      </c>
      <c r="J94" s="71">
        <v>97.895709594863604</v>
      </c>
      <c r="K94" s="84">
        <f>IFERROR(CHOOSE(MATCH(VLOOKUP(G94,Skjult!$H$8:$I$15,2,FALSE),$D$5:$H$5,0),$D$6,$E$6,$F$6,$G$6,$H$6),0)</f>
        <v>0.16</v>
      </c>
      <c r="L94" s="79">
        <f t="shared" si="7"/>
        <v>82.232396059685428</v>
      </c>
      <c r="O94" s="1"/>
      <c r="P94" s="1"/>
      <c r="Q94" s="1"/>
      <c r="R94" s="1"/>
      <c r="S94" s="1"/>
      <c r="T94" s="1"/>
      <c r="U94" s="1"/>
      <c r="V94" s="1"/>
      <c r="W94" s="1"/>
      <c r="X94" s="1"/>
      <c r="Y94" s="1"/>
      <c r="Z94" s="1"/>
      <c r="AA94" s="1"/>
      <c r="AB94" s="1"/>
      <c r="AC94" s="1"/>
      <c r="AD94" s="1"/>
      <c r="AE94" s="1"/>
      <c r="AF94" s="1"/>
      <c r="AG94" s="1"/>
      <c r="AH94" s="1"/>
      <c r="AI94" s="1"/>
      <c r="AJ94" s="1"/>
      <c r="AK94" s="1"/>
    </row>
    <row r="95" spans="1:37" x14ac:dyDescent="0.3">
      <c r="A95" s="1"/>
      <c r="B95" s="3"/>
      <c r="H95" s="5"/>
      <c r="I95" s="25"/>
      <c r="O95" s="1"/>
      <c r="P95" s="1"/>
      <c r="Q95" s="1"/>
      <c r="R95" s="1"/>
      <c r="S95" s="1"/>
      <c r="T95" s="1"/>
      <c r="U95" s="1"/>
      <c r="V95" s="1"/>
      <c r="W95" s="1"/>
      <c r="X95" s="1"/>
      <c r="Y95" s="1"/>
      <c r="Z95" s="1"/>
      <c r="AA95" s="1"/>
      <c r="AB95" s="1"/>
      <c r="AC95" s="1"/>
      <c r="AD95" s="1"/>
      <c r="AE95" s="1"/>
      <c r="AF95" s="1"/>
      <c r="AG95" s="1"/>
      <c r="AH95" s="1"/>
      <c r="AI95" s="1"/>
      <c r="AJ95" s="1"/>
      <c r="AK95" s="1"/>
    </row>
    <row r="96" spans="1:37" x14ac:dyDescent="0.3">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row>
    <row r="97" spans="1:37" x14ac:dyDescent="0.3">
      <c r="A97" s="1"/>
      <c r="B97" s="3"/>
      <c r="F97" s="13" t="s">
        <v>71</v>
      </c>
      <c r="G97" s="4"/>
      <c r="O97" s="1"/>
      <c r="P97" s="1"/>
      <c r="Q97" s="1"/>
      <c r="R97" s="1"/>
      <c r="S97" s="1"/>
      <c r="T97" s="1"/>
      <c r="U97" s="1"/>
      <c r="V97" s="1"/>
      <c r="W97" s="1"/>
      <c r="X97" s="1"/>
      <c r="Y97" s="1"/>
      <c r="Z97" s="1"/>
      <c r="AA97" s="1"/>
      <c r="AB97" s="1"/>
      <c r="AC97" s="1"/>
      <c r="AD97" s="1"/>
      <c r="AE97" s="1"/>
      <c r="AF97" s="1"/>
      <c r="AG97" s="1"/>
      <c r="AH97" s="1"/>
      <c r="AI97" s="1"/>
      <c r="AJ97" s="1"/>
      <c r="AK97" s="1"/>
    </row>
    <row r="98" spans="1:37" ht="58.95" customHeight="1" x14ac:dyDescent="0.3">
      <c r="A98" s="1"/>
      <c r="B98" s="3"/>
      <c r="C98" s="100"/>
      <c r="D98" s="5"/>
      <c r="F98" s="149" t="s">
        <v>166</v>
      </c>
      <c r="G98" s="149"/>
      <c r="H98" s="149"/>
      <c r="I98" s="149"/>
      <c r="J98" s="149"/>
      <c r="K98" s="149"/>
      <c r="L98" s="149"/>
      <c r="O98" s="1"/>
      <c r="P98" s="1"/>
      <c r="Q98" s="1"/>
      <c r="R98" s="1"/>
      <c r="S98" s="1"/>
      <c r="T98" s="1"/>
      <c r="U98" s="1"/>
      <c r="V98" s="1"/>
      <c r="W98" s="1"/>
      <c r="X98" s="1"/>
      <c r="Y98" s="1"/>
      <c r="Z98" s="1"/>
      <c r="AA98" s="1"/>
      <c r="AB98" s="1"/>
      <c r="AC98" s="1"/>
      <c r="AD98" s="1"/>
      <c r="AE98" s="1"/>
      <c r="AF98" s="1"/>
      <c r="AG98" s="1"/>
      <c r="AH98" s="1"/>
      <c r="AI98" s="1"/>
      <c r="AJ98" s="1"/>
      <c r="AK98" s="1"/>
    </row>
    <row r="99" spans="1:37" x14ac:dyDescent="0.3">
      <c r="A99" s="1"/>
      <c r="B99" s="3"/>
      <c r="C99" s="100"/>
      <c r="D99" s="5"/>
      <c r="F99" s="150"/>
      <c r="G99" s="149"/>
      <c r="H99" s="149"/>
      <c r="I99" s="149"/>
      <c r="J99" s="149"/>
      <c r="K99" s="149"/>
      <c r="L99" s="149"/>
      <c r="O99" s="1"/>
      <c r="P99" s="1"/>
      <c r="Q99" s="1"/>
      <c r="R99" s="1"/>
      <c r="S99" s="1"/>
      <c r="T99" s="1"/>
      <c r="U99" s="1"/>
      <c r="V99" s="1"/>
      <c r="W99" s="1"/>
      <c r="X99" s="1"/>
      <c r="Y99" s="1"/>
      <c r="Z99" s="1"/>
      <c r="AA99" s="1"/>
      <c r="AB99" s="1"/>
      <c r="AC99" s="1"/>
      <c r="AD99" s="1"/>
      <c r="AE99" s="1"/>
      <c r="AF99" s="1"/>
      <c r="AG99" s="1"/>
      <c r="AH99" s="1"/>
      <c r="AI99" s="1"/>
      <c r="AJ99" s="1"/>
      <c r="AK99" s="1"/>
    </row>
    <row r="100" spans="1:37" x14ac:dyDescent="0.3">
      <c r="A100" s="1"/>
      <c r="B100" s="3"/>
      <c r="C100" s="100"/>
      <c r="D100" s="5"/>
      <c r="F100" s="149"/>
      <c r="G100" s="149"/>
      <c r="H100" s="149"/>
      <c r="I100" s="149"/>
      <c r="J100" s="149"/>
      <c r="K100" s="149"/>
      <c r="L100" s="149"/>
      <c r="O100" s="1"/>
      <c r="P100" s="1"/>
      <c r="Q100" s="1"/>
      <c r="R100" s="1"/>
      <c r="S100" s="1"/>
      <c r="T100" s="1"/>
      <c r="U100" s="1"/>
      <c r="V100" s="1"/>
      <c r="W100" s="1"/>
      <c r="X100" s="1"/>
      <c r="Y100" s="1"/>
      <c r="Z100" s="1"/>
      <c r="AA100" s="1"/>
      <c r="AB100" s="1"/>
      <c r="AC100" s="1"/>
      <c r="AD100" s="1"/>
      <c r="AE100" s="1"/>
      <c r="AF100" s="1"/>
      <c r="AG100" s="1"/>
      <c r="AH100" s="1"/>
      <c r="AI100" s="1"/>
      <c r="AJ100" s="1"/>
      <c r="AK100" s="1"/>
    </row>
    <row r="101" spans="1:37" x14ac:dyDescent="0.3">
      <c r="A101" s="1"/>
      <c r="B101" s="3"/>
      <c r="C101" s="5"/>
      <c r="D101" s="5"/>
      <c r="O101" s="1"/>
      <c r="P101" s="1"/>
      <c r="Q101" s="1"/>
      <c r="R101" s="1"/>
      <c r="S101" s="1"/>
      <c r="T101" s="1"/>
      <c r="U101" s="1"/>
      <c r="V101" s="1"/>
      <c r="W101" s="1"/>
      <c r="X101" s="1"/>
      <c r="Y101" s="1"/>
      <c r="Z101" s="1"/>
      <c r="AA101" s="1"/>
      <c r="AB101" s="1"/>
      <c r="AC101" s="1"/>
      <c r="AD101" s="1"/>
      <c r="AE101" s="1"/>
      <c r="AF101" s="1"/>
      <c r="AG101" s="1"/>
      <c r="AH101" s="1"/>
      <c r="AI101" s="1"/>
      <c r="AJ101" s="1"/>
      <c r="AK101" s="1"/>
    </row>
    <row r="102" spans="1:37" x14ac:dyDescent="0.3">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row>
    <row r="103" spans="1:37" x14ac:dyDescent="0.3">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row>
    <row r="104" spans="1:37" x14ac:dyDescent="0.3">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row>
    <row r="105" spans="1:37" x14ac:dyDescent="0.3">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row>
    <row r="106" spans="1:37" x14ac:dyDescent="0.3">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row>
    <row r="107" spans="1:37" x14ac:dyDescent="0.3">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row>
    <row r="108" spans="1:37" x14ac:dyDescent="0.3">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row>
    <row r="109" spans="1:37" x14ac:dyDescent="0.3">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row>
    <row r="110" spans="1:37" x14ac:dyDescent="0.3">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row>
    <row r="111" spans="1:37" x14ac:dyDescent="0.3">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row>
    <row r="112" spans="1:37" x14ac:dyDescent="0.3">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row>
    <row r="113" spans="1:37" x14ac:dyDescent="0.3">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row>
    <row r="114" spans="1:37" x14ac:dyDescent="0.3">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row>
    <row r="115" spans="1:37" x14ac:dyDescent="0.3">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row>
    <row r="116" spans="1:37" x14ac:dyDescent="0.3">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row>
    <row r="117" spans="1:37" x14ac:dyDescent="0.3">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row>
    <row r="118" spans="1:37" x14ac:dyDescent="0.3">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row>
    <row r="119" spans="1:37" x14ac:dyDescent="0.3">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row>
    <row r="120" spans="1:37" x14ac:dyDescent="0.3">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row>
    <row r="121" spans="1:37" x14ac:dyDescent="0.3">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row>
    <row r="122" spans="1:37" x14ac:dyDescent="0.3">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row>
    <row r="123" spans="1:37" x14ac:dyDescent="0.3">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c r="AK123" s="1"/>
    </row>
    <row r="124" spans="1:37" x14ac:dyDescent="0.3">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c r="AK124" s="1"/>
    </row>
    <row r="125" spans="1:37" x14ac:dyDescent="0.3">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c r="AK125" s="1"/>
    </row>
    <row r="126" spans="1:37" x14ac:dyDescent="0.3">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row>
    <row r="127" spans="1:37" x14ac:dyDescent="0.3">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c r="AK127" s="1"/>
    </row>
    <row r="128" spans="1:37" x14ac:dyDescent="0.3">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row>
    <row r="129" spans="1:37" x14ac:dyDescent="0.3">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c r="AK129" s="1"/>
    </row>
    <row r="130" spans="1:37" x14ac:dyDescent="0.3">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c r="AK130" s="1"/>
    </row>
    <row r="131" spans="1:37" x14ac:dyDescent="0.3">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c r="AK131" s="1"/>
    </row>
    <row r="132" spans="1:37" x14ac:dyDescent="0.3">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c r="AK132" s="1"/>
    </row>
    <row r="133" spans="1:37" x14ac:dyDescent="0.3">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c r="AK133" s="1"/>
    </row>
    <row r="134" spans="1:37" x14ac:dyDescent="0.3">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c r="AK134" s="1"/>
    </row>
    <row r="135" spans="1:37" x14ac:dyDescent="0.3">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c r="AK135" s="1"/>
    </row>
    <row r="136" spans="1:37" x14ac:dyDescent="0.3">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c r="AK136" s="1"/>
    </row>
    <row r="137" spans="1:37" x14ac:dyDescent="0.3">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c r="AK137" s="1"/>
    </row>
    <row r="138" spans="1:37" x14ac:dyDescent="0.3">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c r="AK138" s="1"/>
    </row>
    <row r="139" spans="1:37" x14ac:dyDescent="0.3">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1"/>
      <c r="AK139" s="1"/>
    </row>
    <row r="140" spans="1:37" x14ac:dyDescent="0.3">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c r="AK140" s="1"/>
    </row>
    <row r="141" spans="1:37" x14ac:dyDescent="0.3">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c r="AK141" s="1"/>
    </row>
    <row r="142" spans="1:37" x14ac:dyDescent="0.3">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c r="AK142" s="1"/>
    </row>
    <row r="143" spans="1:37" x14ac:dyDescent="0.3">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1"/>
      <c r="AK143" s="1"/>
    </row>
    <row r="144" spans="1:37" x14ac:dyDescent="0.3">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c r="AK144" s="1"/>
    </row>
    <row r="145" spans="1:37" x14ac:dyDescent="0.3">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c r="AK145" s="1"/>
    </row>
    <row r="146" spans="1:37" x14ac:dyDescent="0.3">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1"/>
      <c r="AK146" s="1"/>
    </row>
    <row r="147" spans="1:37" x14ac:dyDescent="0.3">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1"/>
      <c r="AK147" s="1"/>
    </row>
    <row r="148" spans="1:37" x14ac:dyDescent="0.3">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c r="AG148" s="1"/>
      <c r="AH148" s="1"/>
      <c r="AI148" s="1"/>
      <c r="AJ148" s="1"/>
      <c r="AK148" s="1"/>
    </row>
    <row r="149" spans="1:37" x14ac:dyDescent="0.3">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c r="AG149" s="1"/>
      <c r="AH149" s="1"/>
      <c r="AI149" s="1"/>
      <c r="AJ149" s="1"/>
      <c r="AK149" s="1"/>
    </row>
    <row r="150" spans="1:37" x14ac:dyDescent="0.3">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1"/>
      <c r="AK150" s="1"/>
    </row>
    <row r="151" spans="1:37" x14ac:dyDescent="0.3">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
      <c r="AK151" s="1"/>
    </row>
    <row r="152" spans="1:37" x14ac:dyDescent="0.3">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c r="AK152" s="1"/>
    </row>
    <row r="153" spans="1:37" x14ac:dyDescent="0.3">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
      <c r="AK153" s="1"/>
    </row>
    <row r="154" spans="1:37" x14ac:dyDescent="0.3">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c r="AG154" s="1"/>
      <c r="AH154" s="1"/>
      <c r="AI154" s="1"/>
      <c r="AJ154" s="1"/>
      <c r="AK154" s="1"/>
    </row>
    <row r="155" spans="1:37" x14ac:dyDescent="0.3">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c r="AH155" s="1"/>
      <c r="AI155" s="1"/>
      <c r="AJ155" s="1"/>
      <c r="AK155" s="1"/>
    </row>
    <row r="156" spans="1:37" x14ac:dyDescent="0.3">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c r="AG156" s="1"/>
      <c r="AH156" s="1"/>
      <c r="AI156" s="1"/>
      <c r="AJ156" s="1"/>
      <c r="AK156" s="1"/>
    </row>
    <row r="157" spans="1:37" x14ac:dyDescent="0.3">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c r="AG157" s="1"/>
      <c r="AH157" s="1"/>
      <c r="AI157" s="1"/>
      <c r="AJ157" s="1"/>
      <c r="AK157" s="1"/>
    </row>
    <row r="158" spans="1:37" x14ac:dyDescent="0.3">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c r="AG158" s="1"/>
      <c r="AH158" s="1"/>
      <c r="AI158" s="1"/>
      <c r="AJ158" s="1"/>
      <c r="AK158" s="1"/>
    </row>
    <row r="159" spans="1:37" x14ac:dyDescent="0.3">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c r="AG159" s="1"/>
      <c r="AH159" s="1"/>
      <c r="AI159" s="1"/>
      <c r="AJ159" s="1"/>
      <c r="AK159" s="1"/>
    </row>
    <row r="160" spans="1:37" x14ac:dyDescent="0.3">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
      <c r="AK160" s="1"/>
    </row>
    <row r="161" spans="1:37" x14ac:dyDescent="0.3">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c r="AG161" s="1"/>
      <c r="AH161" s="1"/>
      <c r="AI161" s="1"/>
      <c r="AJ161" s="1"/>
      <c r="AK161" s="1"/>
    </row>
    <row r="162" spans="1:37" x14ac:dyDescent="0.3">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c r="AG162" s="1"/>
      <c r="AH162" s="1"/>
      <c r="AI162" s="1"/>
      <c r="AJ162" s="1"/>
      <c r="AK162" s="1"/>
    </row>
    <row r="163" spans="1:37" x14ac:dyDescent="0.3">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c r="AG163" s="1"/>
      <c r="AH163" s="1"/>
      <c r="AI163" s="1"/>
      <c r="AJ163" s="1"/>
      <c r="AK163" s="1"/>
    </row>
    <row r="164" spans="1:37" x14ac:dyDescent="0.3">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c r="AG164" s="1"/>
      <c r="AH164" s="1"/>
      <c r="AI164" s="1"/>
      <c r="AJ164" s="1"/>
      <c r="AK164" s="1"/>
    </row>
    <row r="165" spans="1:37" x14ac:dyDescent="0.3">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c r="AG165" s="1"/>
      <c r="AH165" s="1"/>
      <c r="AI165" s="1"/>
      <c r="AJ165" s="1"/>
      <c r="AK165" s="1"/>
    </row>
    <row r="166" spans="1:37" x14ac:dyDescent="0.3">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c r="AG166" s="1"/>
      <c r="AH166" s="1"/>
      <c r="AI166" s="1"/>
      <c r="AJ166" s="1"/>
      <c r="AK166" s="1"/>
    </row>
    <row r="167" spans="1:37" x14ac:dyDescent="0.3">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c r="AG167" s="1"/>
      <c r="AH167" s="1"/>
      <c r="AI167" s="1"/>
      <c r="AJ167" s="1"/>
      <c r="AK167" s="1"/>
    </row>
    <row r="168" spans="1:37" x14ac:dyDescent="0.3">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c r="AG168" s="1"/>
      <c r="AH168" s="1"/>
      <c r="AI168" s="1"/>
      <c r="AJ168" s="1"/>
      <c r="AK168" s="1"/>
    </row>
    <row r="169" spans="1:37" x14ac:dyDescent="0.3">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c r="AG169" s="1"/>
      <c r="AH169" s="1"/>
      <c r="AI169" s="1"/>
      <c r="AJ169" s="1"/>
      <c r="AK169" s="1"/>
    </row>
    <row r="170" spans="1:37" x14ac:dyDescent="0.3">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c r="AG170" s="1"/>
      <c r="AH170" s="1"/>
      <c r="AI170" s="1"/>
      <c r="AJ170" s="1"/>
      <c r="AK170" s="1"/>
    </row>
    <row r="171" spans="1:37" x14ac:dyDescent="0.3">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c r="AG171" s="1"/>
      <c r="AH171" s="1"/>
      <c r="AI171" s="1"/>
      <c r="AJ171" s="1"/>
      <c r="AK171" s="1"/>
    </row>
    <row r="172" spans="1:37" x14ac:dyDescent="0.3">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c r="AG172" s="1"/>
      <c r="AH172" s="1"/>
      <c r="AI172" s="1"/>
      <c r="AJ172" s="1"/>
      <c r="AK172" s="1"/>
    </row>
    <row r="173" spans="1:37" x14ac:dyDescent="0.3">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c r="AG173" s="1"/>
      <c r="AH173" s="1"/>
      <c r="AI173" s="1"/>
      <c r="AJ173" s="1"/>
      <c r="AK173" s="1"/>
    </row>
    <row r="174" spans="1:37" x14ac:dyDescent="0.3">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c r="AG174" s="1"/>
      <c r="AH174" s="1"/>
      <c r="AI174" s="1"/>
      <c r="AJ174" s="1"/>
      <c r="AK174" s="1"/>
    </row>
    <row r="175" spans="1:37" x14ac:dyDescent="0.3">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c r="AG175" s="1"/>
      <c r="AH175" s="1"/>
      <c r="AI175" s="1"/>
      <c r="AJ175" s="1"/>
      <c r="AK175" s="1"/>
    </row>
    <row r="176" spans="1:37" x14ac:dyDescent="0.3">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c r="AG176" s="1"/>
      <c r="AH176" s="1"/>
      <c r="AI176" s="1"/>
      <c r="AJ176" s="1"/>
      <c r="AK176" s="1"/>
    </row>
    <row r="177" spans="1:37" x14ac:dyDescent="0.3">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c r="AG177" s="1"/>
      <c r="AH177" s="1"/>
      <c r="AI177" s="1"/>
      <c r="AJ177" s="1"/>
      <c r="AK177" s="1"/>
    </row>
    <row r="178" spans="1:37" x14ac:dyDescent="0.3">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c r="AG178" s="1"/>
      <c r="AH178" s="1"/>
      <c r="AI178" s="1"/>
      <c r="AJ178" s="1"/>
      <c r="AK178" s="1"/>
    </row>
    <row r="179" spans="1:37" x14ac:dyDescent="0.3">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c r="AG179" s="1"/>
      <c r="AH179" s="1"/>
      <c r="AI179" s="1"/>
      <c r="AJ179" s="1"/>
      <c r="AK179" s="1"/>
    </row>
    <row r="180" spans="1:37" x14ac:dyDescent="0.3">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c r="AG180" s="1"/>
      <c r="AH180" s="1"/>
      <c r="AI180" s="1"/>
      <c r="AJ180" s="1"/>
      <c r="AK180" s="1"/>
    </row>
    <row r="181" spans="1:37" x14ac:dyDescent="0.3">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c r="AG181" s="1"/>
      <c r="AH181" s="1"/>
      <c r="AI181" s="1"/>
      <c r="AJ181" s="1"/>
      <c r="AK181" s="1"/>
    </row>
    <row r="182" spans="1:37" x14ac:dyDescent="0.3">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c r="AG182" s="1"/>
      <c r="AH182" s="1"/>
      <c r="AI182" s="1"/>
      <c r="AJ182" s="1"/>
      <c r="AK182" s="1"/>
    </row>
    <row r="183" spans="1:37" x14ac:dyDescent="0.3">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c r="AG183" s="1"/>
      <c r="AH183" s="1"/>
      <c r="AI183" s="1"/>
      <c r="AJ183" s="1"/>
      <c r="AK183" s="1"/>
    </row>
    <row r="184" spans="1:37" x14ac:dyDescent="0.3">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c r="AG184" s="1"/>
      <c r="AH184" s="1"/>
      <c r="AI184" s="1"/>
      <c r="AJ184" s="1"/>
      <c r="AK184" s="1"/>
    </row>
    <row r="185" spans="1:37" x14ac:dyDescent="0.3">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c r="AG185" s="1"/>
      <c r="AH185" s="1"/>
      <c r="AI185" s="1"/>
      <c r="AJ185" s="1"/>
      <c r="AK185" s="1"/>
    </row>
    <row r="186" spans="1:37" x14ac:dyDescent="0.3">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c r="AG186" s="1"/>
      <c r="AH186" s="1"/>
      <c r="AI186" s="1"/>
      <c r="AJ186" s="1"/>
      <c r="AK186" s="1"/>
    </row>
    <row r="187" spans="1:37" x14ac:dyDescent="0.3">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c r="AG187" s="1"/>
      <c r="AH187" s="1"/>
      <c r="AI187" s="1"/>
      <c r="AJ187" s="1"/>
      <c r="AK187" s="1"/>
    </row>
    <row r="188" spans="1:37" x14ac:dyDescent="0.3">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c r="AG188" s="1"/>
      <c r="AH188" s="1"/>
      <c r="AI188" s="1"/>
      <c r="AJ188" s="1"/>
      <c r="AK188" s="1"/>
    </row>
    <row r="189" spans="1:37" x14ac:dyDescent="0.3">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c r="AG189" s="1"/>
      <c r="AH189" s="1"/>
      <c r="AI189" s="1"/>
      <c r="AJ189" s="1"/>
      <c r="AK189" s="1"/>
    </row>
    <row r="190" spans="1:37" x14ac:dyDescent="0.3">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c r="AG190" s="1"/>
      <c r="AH190" s="1"/>
      <c r="AI190" s="1"/>
      <c r="AJ190" s="1"/>
      <c r="AK190" s="1"/>
    </row>
    <row r="191" spans="1:37" x14ac:dyDescent="0.3">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c r="AF191" s="1"/>
      <c r="AG191" s="1"/>
      <c r="AH191" s="1"/>
      <c r="AI191" s="1"/>
      <c r="AJ191" s="1"/>
      <c r="AK191" s="1"/>
    </row>
    <row r="192" spans="1:37" x14ac:dyDescent="0.3">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c r="AF192" s="1"/>
      <c r="AG192" s="1"/>
      <c r="AH192" s="1"/>
      <c r="AI192" s="1"/>
      <c r="AJ192" s="1"/>
      <c r="AK192" s="1"/>
    </row>
    <row r="193" spans="1:37" x14ac:dyDescent="0.3">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c r="AF193" s="1"/>
      <c r="AG193" s="1"/>
      <c r="AH193" s="1"/>
      <c r="AI193" s="1"/>
      <c r="AJ193" s="1"/>
      <c r="AK193" s="1"/>
    </row>
    <row r="194" spans="1:37" x14ac:dyDescent="0.3">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c r="AF194" s="1"/>
      <c r="AG194" s="1"/>
      <c r="AH194" s="1"/>
      <c r="AI194" s="1"/>
      <c r="AJ194" s="1"/>
      <c r="AK194" s="1"/>
    </row>
    <row r="195" spans="1:37" x14ac:dyDescent="0.3">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c r="AF195" s="1"/>
      <c r="AG195" s="1"/>
      <c r="AH195" s="1"/>
      <c r="AI195" s="1"/>
      <c r="AJ195" s="1"/>
      <c r="AK195" s="1"/>
    </row>
    <row r="196" spans="1:37" x14ac:dyDescent="0.3">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c r="AF196" s="1"/>
      <c r="AG196" s="1"/>
      <c r="AH196" s="1"/>
      <c r="AI196" s="1"/>
      <c r="AJ196" s="1"/>
      <c r="AK196" s="1"/>
    </row>
    <row r="197" spans="1:37" x14ac:dyDescent="0.3">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c r="AF197" s="1"/>
      <c r="AG197" s="1"/>
      <c r="AH197" s="1"/>
      <c r="AI197" s="1"/>
      <c r="AJ197" s="1"/>
      <c r="AK197" s="1"/>
    </row>
    <row r="198" spans="1:37" x14ac:dyDescent="0.3">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c r="AF198" s="1"/>
      <c r="AG198" s="1"/>
      <c r="AH198" s="1"/>
      <c r="AI198" s="1"/>
      <c r="AJ198" s="1"/>
      <c r="AK198" s="1"/>
    </row>
    <row r="199" spans="1:37" x14ac:dyDescent="0.3">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c r="AF199" s="1"/>
      <c r="AG199" s="1"/>
      <c r="AH199" s="1"/>
      <c r="AI199" s="1"/>
      <c r="AJ199" s="1"/>
      <c r="AK199" s="1"/>
    </row>
    <row r="200" spans="1:37" x14ac:dyDescent="0.3">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c r="AF200" s="1"/>
      <c r="AG200" s="1"/>
      <c r="AH200" s="1"/>
      <c r="AI200" s="1"/>
      <c r="AJ200" s="1"/>
      <c r="AK200" s="1"/>
    </row>
    <row r="201" spans="1:37" x14ac:dyDescent="0.3">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c r="AF201" s="1"/>
      <c r="AG201" s="1"/>
      <c r="AH201" s="1"/>
      <c r="AI201" s="1"/>
      <c r="AJ201" s="1"/>
      <c r="AK201" s="1"/>
    </row>
    <row r="202" spans="1:37" x14ac:dyDescent="0.3">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c r="AF202" s="1"/>
      <c r="AG202" s="1"/>
      <c r="AH202" s="1"/>
      <c r="AI202" s="1"/>
      <c r="AJ202" s="1"/>
      <c r="AK202" s="1"/>
    </row>
    <row r="203" spans="1:37" x14ac:dyDescent="0.3">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c r="AF203" s="1"/>
      <c r="AG203" s="1"/>
      <c r="AH203" s="1"/>
      <c r="AI203" s="1"/>
      <c r="AJ203" s="1"/>
      <c r="AK203" s="1"/>
    </row>
    <row r="204" spans="1:37" x14ac:dyDescent="0.3">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c r="AF204" s="1"/>
      <c r="AG204" s="1"/>
      <c r="AH204" s="1"/>
      <c r="AI204" s="1"/>
      <c r="AJ204" s="1"/>
      <c r="AK204" s="1"/>
    </row>
    <row r="205" spans="1:37" x14ac:dyDescent="0.3">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c r="AF205" s="1"/>
      <c r="AG205" s="1"/>
      <c r="AH205" s="1"/>
      <c r="AI205" s="1"/>
      <c r="AJ205" s="1"/>
      <c r="AK205" s="1"/>
    </row>
    <row r="206" spans="1:37" x14ac:dyDescent="0.3">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c r="AF206" s="1"/>
      <c r="AG206" s="1"/>
      <c r="AH206" s="1"/>
      <c r="AI206" s="1"/>
      <c r="AJ206" s="1"/>
      <c r="AK206" s="1"/>
    </row>
    <row r="207" spans="1:37" x14ac:dyDescent="0.3">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c r="AF207" s="1"/>
      <c r="AG207" s="1"/>
      <c r="AH207" s="1"/>
      <c r="AI207" s="1"/>
      <c r="AJ207" s="1"/>
      <c r="AK207" s="1"/>
    </row>
    <row r="208" spans="1:37" x14ac:dyDescent="0.3">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c r="AF208" s="1"/>
      <c r="AG208" s="1"/>
      <c r="AH208" s="1"/>
      <c r="AI208" s="1"/>
      <c r="AJ208" s="1"/>
      <c r="AK208" s="1"/>
    </row>
    <row r="209" spans="1:37" x14ac:dyDescent="0.3">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c r="AG209" s="1"/>
      <c r="AH209" s="1"/>
      <c r="AI209" s="1"/>
      <c r="AJ209" s="1"/>
      <c r="AK209" s="1"/>
    </row>
    <row r="210" spans="1:37" x14ac:dyDescent="0.3">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c r="AG210" s="1"/>
      <c r="AH210" s="1"/>
      <c r="AI210" s="1"/>
      <c r="AJ210" s="1"/>
      <c r="AK210" s="1"/>
    </row>
    <row r="211" spans="1:37" x14ac:dyDescent="0.3">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c r="AF211" s="1"/>
      <c r="AG211" s="1"/>
      <c r="AH211" s="1"/>
      <c r="AI211" s="1"/>
      <c r="AJ211" s="1"/>
      <c r="AK211" s="1"/>
    </row>
    <row r="212" spans="1:37" x14ac:dyDescent="0.3">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c r="AF212" s="1"/>
      <c r="AG212" s="1"/>
      <c r="AH212" s="1"/>
      <c r="AI212" s="1"/>
      <c r="AJ212" s="1"/>
      <c r="AK212" s="1"/>
    </row>
    <row r="213" spans="1:37" x14ac:dyDescent="0.3">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c r="AF213" s="1"/>
      <c r="AG213" s="1"/>
      <c r="AH213" s="1"/>
      <c r="AI213" s="1"/>
      <c r="AJ213" s="1"/>
      <c r="AK213" s="1"/>
    </row>
    <row r="214" spans="1:37" x14ac:dyDescent="0.3">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c r="AF214" s="1"/>
      <c r="AG214" s="1"/>
      <c r="AH214" s="1"/>
      <c r="AI214" s="1"/>
      <c r="AJ214" s="1"/>
      <c r="AK214" s="1"/>
    </row>
    <row r="215" spans="1:37" x14ac:dyDescent="0.3">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c r="AF215" s="1"/>
      <c r="AG215" s="1"/>
      <c r="AH215" s="1"/>
      <c r="AI215" s="1"/>
      <c r="AJ215" s="1"/>
      <c r="AK215" s="1"/>
    </row>
    <row r="216" spans="1:37" x14ac:dyDescent="0.3">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c r="AF216" s="1"/>
      <c r="AG216" s="1"/>
      <c r="AH216" s="1"/>
      <c r="AI216" s="1"/>
      <c r="AJ216" s="1"/>
      <c r="AK216" s="1"/>
    </row>
    <row r="217" spans="1:37" x14ac:dyDescent="0.3">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c r="AF217" s="1"/>
      <c r="AG217" s="1"/>
      <c r="AH217" s="1"/>
      <c r="AI217" s="1"/>
      <c r="AJ217" s="1"/>
      <c r="AK217" s="1"/>
    </row>
    <row r="218" spans="1:37" x14ac:dyDescent="0.3">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c r="AF218" s="1"/>
      <c r="AG218" s="1"/>
      <c r="AH218" s="1"/>
      <c r="AI218" s="1"/>
      <c r="AJ218" s="1"/>
      <c r="AK218" s="1"/>
    </row>
    <row r="219" spans="1:37" x14ac:dyDescent="0.3">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c r="AF219" s="1"/>
      <c r="AG219" s="1"/>
      <c r="AH219" s="1"/>
      <c r="AI219" s="1"/>
      <c r="AJ219" s="1"/>
      <c r="AK219" s="1"/>
    </row>
    <row r="220" spans="1:37" x14ac:dyDescent="0.3">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c r="AF220" s="1"/>
      <c r="AG220" s="1"/>
      <c r="AH220" s="1"/>
      <c r="AI220" s="1"/>
      <c r="AJ220" s="1"/>
      <c r="AK220" s="1"/>
    </row>
    <row r="221" spans="1:37" x14ac:dyDescent="0.3">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c r="AF221" s="1"/>
      <c r="AG221" s="1"/>
      <c r="AH221" s="1"/>
      <c r="AI221" s="1"/>
      <c r="AJ221" s="1"/>
      <c r="AK221" s="1"/>
    </row>
    <row r="222" spans="1:37" x14ac:dyDescent="0.3">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c r="AF222" s="1"/>
      <c r="AG222" s="1"/>
      <c r="AH222" s="1"/>
      <c r="AI222" s="1"/>
      <c r="AJ222" s="1"/>
      <c r="AK222" s="1"/>
    </row>
    <row r="223" spans="1:37" x14ac:dyDescent="0.3">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c r="AF223" s="1"/>
      <c r="AG223" s="1"/>
      <c r="AH223" s="1"/>
      <c r="AI223" s="1"/>
      <c r="AJ223" s="1"/>
      <c r="AK223" s="1"/>
    </row>
    <row r="224" spans="1:37" x14ac:dyDescent="0.3">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c r="AF224" s="1"/>
      <c r="AG224" s="1"/>
      <c r="AH224" s="1"/>
      <c r="AI224" s="1"/>
      <c r="AJ224" s="1"/>
      <c r="AK224" s="1"/>
    </row>
    <row r="225" spans="1:37" x14ac:dyDescent="0.3">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c r="AF225" s="1"/>
      <c r="AG225" s="1"/>
      <c r="AH225" s="1"/>
      <c r="AI225" s="1"/>
      <c r="AJ225" s="1"/>
      <c r="AK225" s="1"/>
    </row>
    <row r="226" spans="1:37" x14ac:dyDescent="0.3">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c r="AF226" s="1"/>
      <c r="AG226" s="1"/>
      <c r="AH226" s="1"/>
      <c r="AI226" s="1"/>
      <c r="AJ226" s="1"/>
      <c r="AK226" s="1"/>
    </row>
    <row r="227" spans="1:37" x14ac:dyDescent="0.3">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c r="AF227" s="1"/>
      <c r="AG227" s="1"/>
      <c r="AH227" s="1"/>
      <c r="AI227" s="1"/>
      <c r="AJ227" s="1"/>
      <c r="AK227" s="1"/>
    </row>
    <row r="228" spans="1:37" x14ac:dyDescent="0.3">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c r="AF228" s="1"/>
      <c r="AG228" s="1"/>
      <c r="AH228" s="1"/>
      <c r="AI228" s="1"/>
      <c r="AJ228" s="1"/>
      <c r="AK228" s="1"/>
    </row>
    <row r="229" spans="1:37" x14ac:dyDescent="0.3">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c r="AF229" s="1"/>
      <c r="AG229" s="1"/>
      <c r="AH229" s="1"/>
      <c r="AI229" s="1"/>
      <c r="AJ229" s="1"/>
      <c r="AK229" s="1"/>
    </row>
    <row r="230" spans="1:37" x14ac:dyDescent="0.3">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c r="AF230" s="1"/>
      <c r="AG230" s="1"/>
      <c r="AH230" s="1"/>
      <c r="AI230" s="1"/>
      <c r="AJ230" s="1"/>
      <c r="AK230" s="1"/>
    </row>
    <row r="231" spans="1:37" x14ac:dyDescent="0.3">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c r="AF231" s="1"/>
      <c r="AG231" s="1"/>
      <c r="AH231" s="1"/>
      <c r="AI231" s="1"/>
      <c r="AJ231" s="1"/>
      <c r="AK231" s="1"/>
    </row>
    <row r="232" spans="1:37" x14ac:dyDescent="0.3">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c r="AF232" s="1"/>
      <c r="AG232" s="1"/>
      <c r="AH232" s="1"/>
      <c r="AI232" s="1"/>
      <c r="AJ232" s="1"/>
      <c r="AK232" s="1"/>
    </row>
    <row r="233" spans="1:37" x14ac:dyDescent="0.3">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c r="AF233" s="1"/>
      <c r="AG233" s="1"/>
      <c r="AH233" s="1"/>
      <c r="AI233" s="1"/>
      <c r="AJ233" s="1"/>
      <c r="AK233" s="1"/>
    </row>
    <row r="234" spans="1:37" x14ac:dyDescent="0.3">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c r="AF234" s="1"/>
      <c r="AG234" s="1"/>
      <c r="AH234" s="1"/>
      <c r="AI234" s="1"/>
      <c r="AJ234" s="1"/>
      <c r="AK234" s="1"/>
    </row>
    <row r="235" spans="1:37" x14ac:dyDescent="0.3">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c r="AF235" s="1"/>
      <c r="AG235" s="1"/>
      <c r="AH235" s="1"/>
      <c r="AI235" s="1"/>
      <c r="AJ235" s="1"/>
      <c r="AK235" s="1"/>
    </row>
    <row r="236" spans="1:37" x14ac:dyDescent="0.3">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c r="AF236" s="1"/>
      <c r="AG236" s="1"/>
      <c r="AH236" s="1"/>
      <c r="AI236" s="1"/>
      <c r="AJ236" s="1"/>
      <c r="AK236" s="1"/>
    </row>
    <row r="237" spans="1:37" x14ac:dyDescent="0.3">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c r="AE237" s="1"/>
      <c r="AF237" s="1"/>
      <c r="AG237" s="1"/>
      <c r="AH237" s="1"/>
      <c r="AI237" s="1"/>
      <c r="AJ237" s="1"/>
      <c r="AK237" s="1"/>
    </row>
    <row r="238" spans="1:37" x14ac:dyDescent="0.3">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c r="AE238" s="1"/>
      <c r="AF238" s="1"/>
      <c r="AG238" s="1"/>
      <c r="AH238" s="1"/>
      <c r="AI238" s="1"/>
      <c r="AJ238" s="1"/>
      <c r="AK238" s="1"/>
    </row>
    <row r="239" spans="1:37" x14ac:dyDescent="0.3">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c r="AE239" s="1"/>
      <c r="AF239" s="1"/>
      <c r="AG239" s="1"/>
      <c r="AH239" s="1"/>
      <c r="AI239" s="1"/>
      <c r="AJ239" s="1"/>
      <c r="AK239" s="1"/>
    </row>
    <row r="240" spans="1:37" x14ac:dyDescent="0.3">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c r="AC240" s="1"/>
      <c r="AD240" s="1"/>
      <c r="AE240" s="1"/>
      <c r="AF240" s="1"/>
      <c r="AG240" s="1"/>
      <c r="AH240" s="1"/>
      <c r="AI240" s="1"/>
      <c r="AJ240" s="1"/>
      <c r="AK240" s="1"/>
    </row>
    <row r="241" spans="1:37" x14ac:dyDescent="0.3">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c r="AB241" s="1"/>
      <c r="AC241" s="1"/>
      <c r="AD241" s="1"/>
      <c r="AE241" s="1"/>
      <c r="AF241" s="1"/>
      <c r="AG241" s="1"/>
      <c r="AH241" s="1"/>
      <c r="AI241" s="1"/>
      <c r="AJ241" s="1"/>
      <c r="AK241" s="1"/>
    </row>
    <row r="242" spans="1:37" x14ac:dyDescent="0.3">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c r="AC242" s="1"/>
      <c r="AD242" s="1"/>
      <c r="AE242" s="1"/>
      <c r="AF242" s="1"/>
      <c r="AG242" s="1"/>
      <c r="AH242" s="1"/>
      <c r="AI242" s="1"/>
      <c r="AJ242" s="1"/>
      <c r="AK242" s="1"/>
    </row>
    <row r="243" spans="1:37" x14ac:dyDescent="0.3">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c r="AC243" s="1"/>
      <c r="AD243" s="1"/>
      <c r="AE243" s="1"/>
      <c r="AF243" s="1"/>
      <c r="AG243" s="1"/>
      <c r="AH243" s="1"/>
      <c r="AI243" s="1"/>
      <c r="AJ243" s="1"/>
      <c r="AK243" s="1"/>
    </row>
    <row r="244" spans="1:37" x14ac:dyDescent="0.3">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C244" s="1"/>
      <c r="AD244" s="1"/>
      <c r="AE244" s="1"/>
      <c r="AF244" s="1"/>
      <c r="AG244" s="1"/>
      <c r="AH244" s="1"/>
      <c r="AI244" s="1"/>
      <c r="AJ244" s="1"/>
      <c r="AK244" s="1"/>
    </row>
    <row r="245" spans="1:37" x14ac:dyDescent="0.3">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C245" s="1"/>
      <c r="AD245" s="1"/>
      <c r="AE245" s="1"/>
      <c r="AF245" s="1"/>
      <c r="AG245" s="1"/>
      <c r="AH245" s="1"/>
      <c r="AI245" s="1"/>
      <c r="AJ245" s="1"/>
      <c r="AK245" s="1"/>
    </row>
    <row r="246" spans="1:37" x14ac:dyDescent="0.3">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c r="AB246" s="1"/>
      <c r="AC246" s="1"/>
      <c r="AD246" s="1"/>
      <c r="AE246" s="1"/>
      <c r="AF246" s="1"/>
      <c r="AG246" s="1"/>
      <c r="AH246" s="1"/>
      <c r="AI246" s="1"/>
      <c r="AJ246" s="1"/>
      <c r="AK246" s="1"/>
    </row>
    <row r="247" spans="1:37" x14ac:dyDescent="0.3">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c r="AB247" s="1"/>
      <c r="AC247" s="1"/>
      <c r="AD247" s="1"/>
      <c r="AE247" s="1"/>
      <c r="AF247" s="1"/>
      <c r="AG247" s="1"/>
      <c r="AH247" s="1"/>
      <c r="AI247" s="1"/>
      <c r="AJ247" s="1"/>
      <c r="AK247" s="1"/>
    </row>
    <row r="248" spans="1:37" x14ac:dyDescent="0.3">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1"/>
      <c r="AC248" s="1"/>
      <c r="AD248" s="1"/>
      <c r="AE248" s="1"/>
      <c r="AF248" s="1"/>
      <c r="AG248" s="1"/>
      <c r="AH248" s="1"/>
      <c r="AI248" s="1"/>
      <c r="AJ248" s="1"/>
      <c r="AK248" s="1"/>
    </row>
    <row r="249" spans="1:37" x14ac:dyDescent="0.3">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c r="AC249" s="1"/>
      <c r="AD249" s="1"/>
      <c r="AE249" s="1"/>
      <c r="AF249" s="1"/>
      <c r="AG249" s="1"/>
      <c r="AH249" s="1"/>
      <c r="AI249" s="1"/>
      <c r="AJ249" s="1"/>
      <c r="AK249" s="1"/>
    </row>
    <row r="250" spans="1:37" x14ac:dyDescent="0.3">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C250" s="1"/>
      <c r="AD250" s="1"/>
      <c r="AE250" s="1"/>
      <c r="AF250" s="1"/>
      <c r="AG250" s="1"/>
      <c r="AH250" s="1"/>
      <c r="AI250" s="1"/>
      <c r="AJ250" s="1"/>
      <c r="AK250" s="1"/>
    </row>
    <row r="251" spans="1:37" x14ac:dyDescent="0.3">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C251" s="1"/>
      <c r="AD251" s="1"/>
      <c r="AE251" s="1"/>
      <c r="AF251" s="1"/>
      <c r="AG251" s="1"/>
      <c r="AH251" s="1"/>
      <c r="AI251" s="1"/>
      <c r="AJ251" s="1"/>
      <c r="AK251" s="1"/>
    </row>
    <row r="252" spans="1:37" x14ac:dyDescent="0.3">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c r="AC252" s="1"/>
      <c r="AD252" s="1"/>
      <c r="AE252" s="1"/>
      <c r="AF252" s="1"/>
      <c r="AG252" s="1"/>
      <c r="AH252" s="1"/>
      <c r="AI252" s="1"/>
      <c r="AJ252" s="1"/>
      <c r="AK252" s="1"/>
    </row>
    <row r="253" spans="1:37" x14ac:dyDescent="0.3">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c r="AB253" s="1"/>
      <c r="AC253" s="1"/>
      <c r="AD253" s="1"/>
      <c r="AE253" s="1"/>
      <c r="AF253" s="1"/>
      <c r="AG253" s="1"/>
      <c r="AH253" s="1"/>
      <c r="AI253" s="1"/>
      <c r="AJ253" s="1"/>
      <c r="AK253" s="1"/>
    </row>
    <row r="254" spans="1:37" x14ac:dyDescent="0.3">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c r="AB254" s="1"/>
      <c r="AC254" s="1"/>
      <c r="AD254" s="1"/>
      <c r="AE254" s="1"/>
      <c r="AF254" s="1"/>
      <c r="AG254" s="1"/>
      <c r="AH254" s="1"/>
      <c r="AI254" s="1"/>
      <c r="AJ254" s="1"/>
      <c r="AK254" s="1"/>
    </row>
    <row r="255" spans="1:37" x14ac:dyDescent="0.3">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1"/>
      <c r="AC255" s="1"/>
      <c r="AD255" s="1"/>
      <c r="AE255" s="1"/>
      <c r="AF255" s="1"/>
      <c r="AG255" s="1"/>
      <c r="AH255" s="1"/>
      <c r="AI255" s="1"/>
      <c r="AJ255" s="1"/>
      <c r="AK255" s="1"/>
    </row>
    <row r="256" spans="1:37" x14ac:dyDescent="0.3">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c r="AB256" s="1"/>
      <c r="AC256" s="1"/>
      <c r="AD256" s="1"/>
      <c r="AE256" s="1"/>
      <c r="AF256" s="1"/>
      <c r="AG256" s="1"/>
      <c r="AH256" s="1"/>
      <c r="AI256" s="1"/>
      <c r="AJ256" s="1"/>
      <c r="AK256" s="1"/>
    </row>
    <row r="257" spans="1:37" x14ac:dyDescent="0.3">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c r="AB257" s="1"/>
      <c r="AC257" s="1"/>
      <c r="AD257" s="1"/>
      <c r="AE257" s="1"/>
      <c r="AF257" s="1"/>
      <c r="AG257" s="1"/>
      <c r="AH257" s="1"/>
      <c r="AI257" s="1"/>
      <c r="AJ257" s="1"/>
      <c r="AK257" s="1"/>
    </row>
    <row r="258" spans="1:37" x14ac:dyDescent="0.3">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c r="AB258" s="1"/>
      <c r="AC258" s="1"/>
      <c r="AD258" s="1"/>
      <c r="AE258" s="1"/>
      <c r="AF258" s="1"/>
      <c r="AG258" s="1"/>
      <c r="AH258" s="1"/>
      <c r="AI258" s="1"/>
      <c r="AJ258" s="1"/>
      <c r="AK258" s="1"/>
    </row>
    <row r="259" spans="1:37" x14ac:dyDescent="0.3">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c r="AB259" s="1"/>
      <c r="AC259" s="1"/>
      <c r="AD259" s="1"/>
      <c r="AE259" s="1"/>
      <c r="AF259" s="1"/>
      <c r="AG259" s="1"/>
      <c r="AH259" s="1"/>
      <c r="AI259" s="1"/>
      <c r="AJ259" s="1"/>
      <c r="AK259" s="1"/>
    </row>
    <row r="260" spans="1:37" x14ac:dyDescent="0.3">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1"/>
      <c r="AC260" s="1"/>
      <c r="AD260" s="1"/>
      <c r="AE260" s="1"/>
      <c r="AF260" s="1"/>
      <c r="AG260" s="1"/>
      <c r="AH260" s="1"/>
      <c r="AI260" s="1"/>
      <c r="AJ260" s="1"/>
      <c r="AK260" s="1"/>
    </row>
    <row r="261" spans="1:37" x14ac:dyDescent="0.3">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c r="AB261" s="1"/>
      <c r="AC261" s="1"/>
      <c r="AD261" s="1"/>
      <c r="AE261" s="1"/>
      <c r="AF261" s="1"/>
      <c r="AG261" s="1"/>
      <c r="AH261" s="1"/>
      <c r="AI261" s="1"/>
      <c r="AJ261" s="1"/>
      <c r="AK261" s="1"/>
    </row>
    <row r="262" spans="1:37" x14ac:dyDescent="0.3">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c r="AB262" s="1"/>
      <c r="AC262" s="1"/>
      <c r="AD262" s="1"/>
      <c r="AE262" s="1"/>
      <c r="AF262" s="1"/>
      <c r="AG262" s="1"/>
      <c r="AH262" s="1"/>
      <c r="AI262" s="1"/>
      <c r="AJ262" s="1"/>
      <c r="AK262" s="1"/>
    </row>
    <row r="263" spans="1:37" x14ac:dyDescent="0.3">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c r="AB263" s="1"/>
      <c r="AC263" s="1"/>
      <c r="AD263" s="1"/>
      <c r="AE263" s="1"/>
      <c r="AF263" s="1"/>
      <c r="AG263" s="1"/>
      <c r="AH263" s="1"/>
      <c r="AI263" s="1"/>
      <c r="AJ263" s="1"/>
      <c r="AK263" s="1"/>
    </row>
    <row r="264" spans="1:37" x14ac:dyDescent="0.3">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c r="AB264" s="1"/>
      <c r="AC264" s="1"/>
      <c r="AD264" s="1"/>
      <c r="AE264" s="1"/>
      <c r="AF264" s="1"/>
      <c r="AG264" s="1"/>
      <c r="AH264" s="1"/>
      <c r="AI264" s="1"/>
      <c r="AJ264" s="1"/>
      <c r="AK264" s="1"/>
    </row>
    <row r="265" spans="1:37" x14ac:dyDescent="0.3">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c r="AB265" s="1"/>
      <c r="AC265" s="1"/>
      <c r="AD265" s="1"/>
      <c r="AE265" s="1"/>
      <c r="AF265" s="1"/>
      <c r="AG265" s="1"/>
      <c r="AH265" s="1"/>
      <c r="AI265" s="1"/>
      <c r="AJ265" s="1"/>
      <c r="AK265" s="1"/>
    </row>
    <row r="266" spans="1:37" x14ac:dyDescent="0.3">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c r="AB266" s="1"/>
      <c r="AC266" s="1"/>
      <c r="AD266" s="1"/>
      <c r="AE266" s="1"/>
      <c r="AF266" s="1"/>
      <c r="AG266" s="1"/>
      <c r="AH266" s="1"/>
      <c r="AI266" s="1"/>
      <c r="AJ266" s="1"/>
      <c r="AK266" s="1"/>
    </row>
    <row r="267" spans="1:37" x14ac:dyDescent="0.3">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c r="AB267" s="1"/>
      <c r="AC267" s="1"/>
      <c r="AD267" s="1"/>
      <c r="AE267" s="1"/>
      <c r="AF267" s="1"/>
      <c r="AG267" s="1"/>
      <c r="AH267" s="1"/>
      <c r="AI267" s="1"/>
      <c r="AJ267" s="1"/>
      <c r="AK267" s="1"/>
    </row>
    <row r="268" spans="1:37" x14ac:dyDescent="0.3">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c r="AB268" s="1"/>
      <c r="AC268" s="1"/>
      <c r="AD268" s="1"/>
      <c r="AE268" s="1"/>
      <c r="AF268" s="1"/>
      <c r="AG268" s="1"/>
      <c r="AH268" s="1"/>
      <c r="AI268" s="1"/>
      <c r="AJ268" s="1"/>
      <c r="AK268" s="1"/>
    </row>
    <row r="269" spans="1:37" x14ac:dyDescent="0.3">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c r="AB269" s="1"/>
      <c r="AC269" s="1"/>
      <c r="AD269" s="1"/>
      <c r="AE269" s="1"/>
      <c r="AF269" s="1"/>
      <c r="AG269" s="1"/>
      <c r="AH269" s="1"/>
      <c r="AI269" s="1"/>
      <c r="AJ269" s="1"/>
      <c r="AK269" s="1"/>
    </row>
    <row r="270" spans="1:37" x14ac:dyDescent="0.3">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c r="AB270" s="1"/>
      <c r="AC270" s="1"/>
      <c r="AD270" s="1"/>
      <c r="AE270" s="1"/>
      <c r="AF270" s="1"/>
      <c r="AG270" s="1"/>
      <c r="AH270" s="1"/>
      <c r="AI270" s="1"/>
      <c r="AJ270" s="1"/>
      <c r="AK270" s="1"/>
    </row>
    <row r="271" spans="1:37" x14ac:dyDescent="0.3">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c r="AB271" s="1"/>
      <c r="AC271" s="1"/>
      <c r="AD271" s="1"/>
      <c r="AE271" s="1"/>
      <c r="AF271" s="1"/>
      <c r="AG271" s="1"/>
      <c r="AH271" s="1"/>
      <c r="AI271" s="1"/>
      <c r="AJ271" s="1"/>
      <c r="AK271" s="1"/>
    </row>
    <row r="272" spans="1:37" x14ac:dyDescent="0.3">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c r="AB272" s="1"/>
      <c r="AC272" s="1"/>
      <c r="AD272" s="1"/>
      <c r="AE272" s="1"/>
      <c r="AF272" s="1"/>
      <c r="AG272" s="1"/>
      <c r="AH272" s="1"/>
      <c r="AI272" s="1"/>
      <c r="AJ272" s="1"/>
      <c r="AK272" s="1"/>
    </row>
    <row r="273" spans="1:37" x14ac:dyDescent="0.3">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c r="AB273" s="1"/>
      <c r="AC273" s="1"/>
      <c r="AD273" s="1"/>
      <c r="AE273" s="1"/>
      <c r="AF273" s="1"/>
      <c r="AG273" s="1"/>
      <c r="AH273" s="1"/>
      <c r="AI273" s="1"/>
      <c r="AJ273" s="1"/>
      <c r="AK273" s="1"/>
    </row>
    <row r="274" spans="1:37" x14ac:dyDescent="0.3">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c r="AB274" s="1"/>
      <c r="AC274" s="1"/>
      <c r="AD274" s="1"/>
      <c r="AE274" s="1"/>
      <c r="AF274" s="1"/>
      <c r="AG274" s="1"/>
      <c r="AH274" s="1"/>
      <c r="AI274" s="1"/>
      <c r="AJ274" s="1"/>
      <c r="AK274" s="1"/>
    </row>
    <row r="275" spans="1:37" x14ac:dyDescent="0.3">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c r="AB275" s="1"/>
      <c r="AC275" s="1"/>
      <c r="AD275" s="1"/>
      <c r="AE275" s="1"/>
      <c r="AF275" s="1"/>
      <c r="AG275" s="1"/>
      <c r="AH275" s="1"/>
      <c r="AI275" s="1"/>
      <c r="AJ275" s="1"/>
      <c r="AK275" s="1"/>
    </row>
    <row r="276" spans="1:37" x14ac:dyDescent="0.3">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c r="AB276" s="1"/>
      <c r="AC276" s="1"/>
      <c r="AD276" s="1"/>
      <c r="AE276" s="1"/>
      <c r="AF276" s="1"/>
      <c r="AG276" s="1"/>
      <c r="AH276" s="1"/>
      <c r="AI276" s="1"/>
      <c r="AJ276" s="1"/>
      <c r="AK276" s="1"/>
    </row>
    <row r="277" spans="1:37" x14ac:dyDescent="0.3">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c r="AB277" s="1"/>
      <c r="AC277" s="1"/>
      <c r="AD277" s="1"/>
      <c r="AE277" s="1"/>
      <c r="AF277" s="1"/>
      <c r="AG277" s="1"/>
      <c r="AH277" s="1"/>
      <c r="AI277" s="1"/>
      <c r="AJ277" s="1"/>
      <c r="AK277" s="1"/>
    </row>
    <row r="278" spans="1:37" x14ac:dyDescent="0.3">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c r="AB278" s="1"/>
      <c r="AC278" s="1"/>
      <c r="AD278" s="1"/>
      <c r="AE278" s="1"/>
      <c r="AF278" s="1"/>
      <c r="AG278" s="1"/>
      <c r="AH278" s="1"/>
      <c r="AI278" s="1"/>
      <c r="AJ278" s="1"/>
      <c r="AK278" s="1"/>
    </row>
    <row r="279" spans="1:37" x14ac:dyDescent="0.3">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c r="AB279" s="1"/>
      <c r="AC279" s="1"/>
      <c r="AD279" s="1"/>
      <c r="AE279" s="1"/>
      <c r="AF279" s="1"/>
      <c r="AG279" s="1"/>
      <c r="AH279" s="1"/>
      <c r="AI279" s="1"/>
      <c r="AJ279" s="1"/>
      <c r="AK279" s="1"/>
    </row>
    <row r="280" spans="1:37" x14ac:dyDescent="0.3">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c r="AB280" s="1"/>
      <c r="AC280" s="1"/>
      <c r="AD280" s="1"/>
      <c r="AE280" s="1"/>
      <c r="AF280" s="1"/>
      <c r="AG280" s="1"/>
      <c r="AH280" s="1"/>
      <c r="AI280" s="1"/>
      <c r="AJ280" s="1"/>
      <c r="AK280" s="1"/>
    </row>
    <row r="281" spans="1:37" x14ac:dyDescent="0.3">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c r="AB281" s="1"/>
      <c r="AC281" s="1"/>
      <c r="AD281" s="1"/>
      <c r="AE281" s="1"/>
      <c r="AF281" s="1"/>
      <c r="AG281" s="1"/>
      <c r="AH281" s="1"/>
      <c r="AI281" s="1"/>
      <c r="AJ281" s="1"/>
      <c r="AK281" s="1"/>
    </row>
    <row r="282" spans="1:37" x14ac:dyDescent="0.3">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c r="AB282" s="1"/>
      <c r="AC282" s="1"/>
      <c r="AD282" s="1"/>
      <c r="AE282" s="1"/>
      <c r="AF282" s="1"/>
      <c r="AG282" s="1"/>
      <c r="AH282" s="1"/>
      <c r="AI282" s="1"/>
      <c r="AJ282" s="1"/>
      <c r="AK282" s="1"/>
    </row>
    <row r="283" spans="1:37" x14ac:dyDescent="0.3">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c r="AB283" s="1"/>
      <c r="AC283" s="1"/>
      <c r="AD283" s="1"/>
      <c r="AE283" s="1"/>
      <c r="AF283" s="1"/>
      <c r="AG283" s="1"/>
      <c r="AH283" s="1"/>
      <c r="AI283" s="1"/>
      <c r="AJ283" s="1"/>
      <c r="AK283" s="1"/>
    </row>
    <row r="284" spans="1:37" x14ac:dyDescent="0.3">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c r="AB284" s="1"/>
      <c r="AC284" s="1"/>
      <c r="AD284" s="1"/>
      <c r="AE284" s="1"/>
      <c r="AF284" s="1"/>
      <c r="AG284" s="1"/>
      <c r="AH284" s="1"/>
      <c r="AI284" s="1"/>
      <c r="AJ284" s="1"/>
      <c r="AK284" s="1"/>
    </row>
    <row r="285" spans="1:37" x14ac:dyDescent="0.3">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c r="AB285" s="1"/>
      <c r="AC285" s="1"/>
      <c r="AD285" s="1"/>
      <c r="AE285" s="1"/>
      <c r="AF285" s="1"/>
      <c r="AG285" s="1"/>
      <c r="AH285" s="1"/>
      <c r="AI285" s="1"/>
      <c r="AJ285" s="1"/>
      <c r="AK285" s="1"/>
    </row>
    <row r="286" spans="1:37" x14ac:dyDescent="0.3">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c r="AB286" s="1"/>
      <c r="AC286" s="1"/>
      <c r="AD286" s="1"/>
      <c r="AE286" s="1"/>
      <c r="AF286" s="1"/>
      <c r="AG286" s="1"/>
      <c r="AH286" s="1"/>
      <c r="AI286" s="1"/>
      <c r="AJ286" s="1"/>
      <c r="AK286" s="1"/>
    </row>
    <row r="287" spans="1:37" x14ac:dyDescent="0.3">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c r="AB287" s="1"/>
      <c r="AC287" s="1"/>
      <c r="AD287" s="1"/>
      <c r="AE287" s="1"/>
      <c r="AF287" s="1"/>
      <c r="AG287" s="1"/>
      <c r="AH287" s="1"/>
      <c r="AI287" s="1"/>
      <c r="AJ287" s="1"/>
      <c r="AK287" s="1"/>
    </row>
    <row r="288" spans="1:37" x14ac:dyDescent="0.3">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c r="AB288" s="1"/>
      <c r="AC288" s="1"/>
      <c r="AD288" s="1"/>
      <c r="AE288" s="1"/>
      <c r="AF288" s="1"/>
      <c r="AG288" s="1"/>
      <c r="AH288" s="1"/>
      <c r="AI288" s="1"/>
      <c r="AJ288" s="1"/>
      <c r="AK288" s="1"/>
    </row>
    <row r="289" spans="1:37" x14ac:dyDescent="0.3">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c r="AB289" s="1"/>
      <c r="AC289" s="1"/>
      <c r="AD289" s="1"/>
      <c r="AE289" s="1"/>
      <c r="AF289" s="1"/>
      <c r="AG289" s="1"/>
      <c r="AH289" s="1"/>
      <c r="AI289" s="1"/>
      <c r="AJ289" s="1"/>
      <c r="AK289" s="1"/>
    </row>
    <row r="290" spans="1:37" x14ac:dyDescent="0.3">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c r="AB290" s="1"/>
      <c r="AC290" s="1"/>
      <c r="AD290" s="1"/>
      <c r="AE290" s="1"/>
      <c r="AF290" s="1"/>
      <c r="AG290" s="1"/>
      <c r="AH290" s="1"/>
      <c r="AI290" s="1"/>
      <c r="AJ290" s="1"/>
      <c r="AK290" s="1"/>
    </row>
    <row r="291" spans="1:37" x14ac:dyDescent="0.3">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c r="AB291" s="1"/>
      <c r="AC291" s="1"/>
      <c r="AD291" s="1"/>
      <c r="AE291" s="1"/>
      <c r="AF291" s="1"/>
      <c r="AG291" s="1"/>
      <c r="AH291" s="1"/>
      <c r="AI291" s="1"/>
      <c r="AJ291" s="1"/>
      <c r="AK291" s="1"/>
    </row>
    <row r="292" spans="1:37" x14ac:dyDescent="0.3">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c r="AB292" s="1"/>
      <c r="AC292" s="1"/>
      <c r="AD292" s="1"/>
      <c r="AE292" s="1"/>
      <c r="AF292" s="1"/>
      <c r="AG292" s="1"/>
      <c r="AH292" s="1"/>
      <c r="AI292" s="1"/>
      <c r="AJ292" s="1"/>
      <c r="AK292" s="1"/>
    </row>
    <row r="293" spans="1:37" x14ac:dyDescent="0.3">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c r="AB293" s="1"/>
      <c r="AC293" s="1"/>
      <c r="AD293" s="1"/>
      <c r="AE293" s="1"/>
      <c r="AF293" s="1"/>
      <c r="AG293" s="1"/>
      <c r="AH293" s="1"/>
      <c r="AI293" s="1"/>
      <c r="AJ293" s="1"/>
      <c r="AK293" s="1"/>
    </row>
    <row r="294" spans="1:37" x14ac:dyDescent="0.3">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c r="AB294" s="1"/>
      <c r="AC294" s="1"/>
      <c r="AD294" s="1"/>
      <c r="AE294" s="1"/>
      <c r="AF294" s="1"/>
      <c r="AG294" s="1"/>
      <c r="AH294" s="1"/>
      <c r="AI294" s="1"/>
      <c r="AJ294" s="1"/>
      <c r="AK294" s="1"/>
    </row>
    <row r="295" spans="1:37" x14ac:dyDescent="0.3">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c r="AB295" s="1"/>
      <c r="AC295" s="1"/>
      <c r="AD295" s="1"/>
      <c r="AE295" s="1"/>
      <c r="AF295" s="1"/>
      <c r="AG295" s="1"/>
      <c r="AH295" s="1"/>
      <c r="AI295" s="1"/>
      <c r="AJ295" s="1"/>
      <c r="AK295" s="1"/>
    </row>
    <row r="296" spans="1:37" x14ac:dyDescent="0.3">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c r="AB296" s="1"/>
      <c r="AC296" s="1"/>
      <c r="AD296" s="1"/>
      <c r="AE296" s="1"/>
      <c r="AF296" s="1"/>
      <c r="AG296" s="1"/>
      <c r="AH296" s="1"/>
      <c r="AI296" s="1"/>
      <c r="AJ296" s="1"/>
      <c r="AK296" s="1"/>
    </row>
    <row r="297" spans="1:37" x14ac:dyDescent="0.3">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c r="AB297" s="1"/>
      <c r="AC297" s="1"/>
      <c r="AD297" s="1"/>
      <c r="AE297" s="1"/>
      <c r="AF297" s="1"/>
      <c r="AG297" s="1"/>
      <c r="AH297" s="1"/>
      <c r="AI297" s="1"/>
      <c r="AJ297" s="1"/>
      <c r="AK297" s="1"/>
    </row>
    <row r="298" spans="1:37" x14ac:dyDescent="0.3">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c r="AB298" s="1"/>
      <c r="AC298" s="1"/>
      <c r="AD298" s="1"/>
      <c r="AE298" s="1"/>
      <c r="AF298" s="1"/>
      <c r="AG298" s="1"/>
      <c r="AH298" s="1"/>
      <c r="AI298" s="1"/>
      <c r="AJ298" s="1"/>
      <c r="AK298" s="1"/>
    </row>
    <row r="299" spans="1:37" x14ac:dyDescent="0.3">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c r="AB299" s="1"/>
      <c r="AC299" s="1"/>
      <c r="AD299" s="1"/>
      <c r="AE299" s="1"/>
      <c r="AF299" s="1"/>
      <c r="AG299" s="1"/>
      <c r="AH299" s="1"/>
      <c r="AI299" s="1"/>
      <c r="AJ299" s="1"/>
      <c r="AK299" s="1"/>
    </row>
    <row r="300" spans="1:37" x14ac:dyDescent="0.3">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c r="AB300" s="1"/>
      <c r="AC300" s="1"/>
      <c r="AD300" s="1"/>
      <c r="AE300" s="1"/>
      <c r="AF300" s="1"/>
      <c r="AG300" s="1"/>
      <c r="AH300" s="1"/>
      <c r="AI300" s="1"/>
      <c r="AJ300" s="1"/>
      <c r="AK300" s="1"/>
    </row>
    <row r="301" spans="1:37" x14ac:dyDescent="0.3">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c r="AB301" s="1"/>
      <c r="AC301" s="1"/>
      <c r="AD301" s="1"/>
      <c r="AE301" s="1"/>
      <c r="AF301" s="1"/>
      <c r="AG301" s="1"/>
      <c r="AH301" s="1"/>
      <c r="AI301" s="1"/>
      <c r="AJ301" s="1"/>
      <c r="AK301" s="1"/>
    </row>
    <row r="302" spans="1:37" x14ac:dyDescent="0.3">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c r="AB302" s="1"/>
      <c r="AC302" s="1"/>
      <c r="AD302" s="1"/>
      <c r="AE302" s="1"/>
      <c r="AF302" s="1"/>
      <c r="AG302" s="1"/>
      <c r="AH302" s="1"/>
      <c r="AI302" s="1"/>
      <c r="AJ302" s="1"/>
      <c r="AK302" s="1"/>
    </row>
    <row r="303" spans="1:37" x14ac:dyDescent="0.3">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c r="AB303" s="1"/>
      <c r="AC303" s="1"/>
      <c r="AD303" s="1"/>
      <c r="AE303" s="1"/>
      <c r="AF303" s="1"/>
      <c r="AG303" s="1"/>
      <c r="AH303" s="1"/>
      <c r="AI303" s="1"/>
      <c r="AJ303" s="1"/>
      <c r="AK303" s="1"/>
    </row>
    <row r="304" spans="1:37" x14ac:dyDescent="0.3">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c r="AB304" s="1"/>
      <c r="AC304" s="1"/>
      <c r="AD304" s="1"/>
      <c r="AE304" s="1"/>
      <c r="AF304" s="1"/>
      <c r="AG304" s="1"/>
      <c r="AH304" s="1"/>
      <c r="AI304" s="1"/>
      <c r="AJ304" s="1"/>
      <c r="AK304" s="1"/>
    </row>
    <row r="305" spans="1:37" x14ac:dyDescent="0.3">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c r="AB305" s="1"/>
      <c r="AC305" s="1"/>
      <c r="AD305" s="1"/>
      <c r="AE305" s="1"/>
      <c r="AF305" s="1"/>
      <c r="AG305" s="1"/>
      <c r="AH305" s="1"/>
      <c r="AI305" s="1"/>
      <c r="AJ305" s="1"/>
      <c r="AK305" s="1"/>
    </row>
    <row r="306" spans="1:37" x14ac:dyDescent="0.3">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c r="AB306" s="1"/>
      <c r="AC306" s="1"/>
      <c r="AD306" s="1"/>
      <c r="AE306" s="1"/>
      <c r="AF306" s="1"/>
      <c r="AG306" s="1"/>
      <c r="AH306" s="1"/>
      <c r="AI306" s="1"/>
      <c r="AJ306" s="1"/>
      <c r="AK306" s="1"/>
    </row>
    <row r="307" spans="1:37" x14ac:dyDescent="0.3">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c r="AB307" s="1"/>
      <c r="AC307" s="1"/>
      <c r="AD307" s="1"/>
      <c r="AE307" s="1"/>
      <c r="AF307" s="1"/>
      <c r="AG307" s="1"/>
      <c r="AH307" s="1"/>
      <c r="AI307" s="1"/>
      <c r="AJ307" s="1"/>
      <c r="AK307" s="1"/>
    </row>
    <row r="308" spans="1:37" x14ac:dyDescent="0.3">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c r="AB308" s="1"/>
      <c r="AC308" s="1"/>
      <c r="AD308" s="1"/>
      <c r="AE308" s="1"/>
      <c r="AF308" s="1"/>
      <c r="AG308" s="1"/>
      <c r="AH308" s="1"/>
      <c r="AI308" s="1"/>
      <c r="AJ308" s="1"/>
      <c r="AK308" s="1"/>
    </row>
    <row r="309" spans="1:37" x14ac:dyDescent="0.3">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c r="AB309" s="1"/>
      <c r="AC309" s="1"/>
      <c r="AD309" s="1"/>
      <c r="AE309" s="1"/>
      <c r="AF309" s="1"/>
      <c r="AG309" s="1"/>
      <c r="AH309" s="1"/>
      <c r="AI309" s="1"/>
      <c r="AJ309" s="1"/>
      <c r="AK309" s="1"/>
    </row>
    <row r="310" spans="1:37" x14ac:dyDescent="0.3">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c r="AB310" s="1"/>
      <c r="AC310" s="1"/>
      <c r="AD310" s="1"/>
      <c r="AE310" s="1"/>
      <c r="AF310" s="1"/>
      <c r="AG310" s="1"/>
      <c r="AH310" s="1"/>
      <c r="AI310" s="1"/>
      <c r="AJ310" s="1"/>
      <c r="AK310" s="1"/>
    </row>
    <row r="311" spans="1:37" x14ac:dyDescent="0.3">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c r="AB311" s="1"/>
      <c r="AC311" s="1"/>
      <c r="AD311" s="1"/>
      <c r="AE311" s="1"/>
      <c r="AF311" s="1"/>
      <c r="AG311" s="1"/>
      <c r="AH311" s="1"/>
      <c r="AI311" s="1"/>
      <c r="AJ311" s="1"/>
      <c r="AK311" s="1"/>
    </row>
    <row r="312" spans="1:37" x14ac:dyDescent="0.3">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c r="AB312" s="1"/>
      <c r="AC312" s="1"/>
      <c r="AD312" s="1"/>
      <c r="AE312" s="1"/>
      <c r="AF312" s="1"/>
      <c r="AG312" s="1"/>
      <c r="AH312" s="1"/>
      <c r="AI312" s="1"/>
      <c r="AJ312" s="1"/>
      <c r="AK312" s="1"/>
    </row>
    <row r="313" spans="1:37" x14ac:dyDescent="0.3">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c r="AB313" s="1"/>
      <c r="AC313" s="1"/>
      <c r="AD313" s="1"/>
      <c r="AE313" s="1"/>
      <c r="AF313" s="1"/>
      <c r="AG313" s="1"/>
      <c r="AH313" s="1"/>
      <c r="AI313" s="1"/>
      <c r="AJ313" s="1"/>
      <c r="AK313" s="1"/>
    </row>
    <row r="314" spans="1:37" x14ac:dyDescent="0.3">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c r="AB314" s="1"/>
      <c r="AC314" s="1"/>
      <c r="AD314" s="1"/>
      <c r="AE314" s="1"/>
      <c r="AF314" s="1"/>
      <c r="AG314" s="1"/>
      <c r="AH314" s="1"/>
      <c r="AI314" s="1"/>
      <c r="AJ314" s="1"/>
      <c r="AK314" s="1"/>
    </row>
    <row r="315" spans="1:37" x14ac:dyDescent="0.3">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c r="AB315" s="1"/>
      <c r="AC315" s="1"/>
      <c r="AD315" s="1"/>
      <c r="AE315" s="1"/>
      <c r="AF315" s="1"/>
      <c r="AG315" s="1"/>
      <c r="AH315" s="1"/>
      <c r="AI315" s="1"/>
      <c r="AJ315" s="1"/>
      <c r="AK315" s="1"/>
    </row>
    <row r="316" spans="1:37" x14ac:dyDescent="0.3">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c r="AB316" s="1"/>
      <c r="AC316" s="1"/>
      <c r="AD316" s="1"/>
      <c r="AE316" s="1"/>
      <c r="AF316" s="1"/>
      <c r="AG316" s="1"/>
      <c r="AH316" s="1"/>
      <c r="AI316" s="1"/>
      <c r="AJ316" s="1"/>
      <c r="AK316" s="1"/>
    </row>
    <row r="317" spans="1:37" x14ac:dyDescent="0.3">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c r="AB317" s="1"/>
      <c r="AC317" s="1"/>
      <c r="AD317" s="1"/>
      <c r="AE317" s="1"/>
      <c r="AF317" s="1"/>
      <c r="AG317" s="1"/>
      <c r="AH317" s="1"/>
      <c r="AI317" s="1"/>
      <c r="AJ317" s="1"/>
      <c r="AK317" s="1"/>
    </row>
    <row r="318" spans="1:37" x14ac:dyDescent="0.3">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c r="AB318" s="1"/>
      <c r="AC318" s="1"/>
      <c r="AD318" s="1"/>
      <c r="AE318" s="1"/>
      <c r="AF318" s="1"/>
      <c r="AG318" s="1"/>
      <c r="AH318" s="1"/>
      <c r="AI318" s="1"/>
      <c r="AJ318" s="1"/>
      <c r="AK318" s="1"/>
    </row>
    <row r="319" spans="1:37" x14ac:dyDescent="0.3">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c r="AB319" s="1"/>
      <c r="AC319" s="1"/>
      <c r="AD319" s="1"/>
      <c r="AE319" s="1"/>
      <c r="AF319" s="1"/>
      <c r="AG319" s="1"/>
      <c r="AH319" s="1"/>
      <c r="AI319" s="1"/>
      <c r="AJ319" s="1"/>
      <c r="AK319" s="1"/>
    </row>
    <row r="320" spans="1:37" x14ac:dyDescent="0.3">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c r="AB320" s="1"/>
      <c r="AC320" s="1"/>
      <c r="AD320" s="1"/>
      <c r="AE320" s="1"/>
      <c r="AF320" s="1"/>
      <c r="AG320" s="1"/>
      <c r="AH320" s="1"/>
      <c r="AI320" s="1"/>
      <c r="AJ320" s="1"/>
      <c r="AK320" s="1"/>
    </row>
    <row r="321" spans="1:37" x14ac:dyDescent="0.3">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c r="AB321" s="1"/>
      <c r="AC321" s="1"/>
      <c r="AD321" s="1"/>
      <c r="AE321" s="1"/>
      <c r="AF321" s="1"/>
      <c r="AG321" s="1"/>
      <c r="AH321" s="1"/>
      <c r="AI321" s="1"/>
      <c r="AJ321" s="1"/>
      <c r="AK321" s="1"/>
    </row>
    <row r="322" spans="1:37" x14ac:dyDescent="0.3">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c r="AB322" s="1"/>
      <c r="AC322" s="1"/>
      <c r="AD322" s="1"/>
      <c r="AE322" s="1"/>
      <c r="AF322" s="1"/>
      <c r="AG322" s="1"/>
      <c r="AH322" s="1"/>
      <c r="AI322" s="1"/>
      <c r="AJ322" s="1"/>
      <c r="AK322" s="1"/>
    </row>
    <row r="323" spans="1:37" x14ac:dyDescent="0.3">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c r="AB323" s="1"/>
      <c r="AC323" s="1"/>
      <c r="AD323" s="1"/>
      <c r="AE323" s="1"/>
      <c r="AF323" s="1"/>
      <c r="AG323" s="1"/>
      <c r="AH323" s="1"/>
      <c r="AI323" s="1"/>
      <c r="AJ323" s="1"/>
      <c r="AK323" s="1"/>
    </row>
    <row r="324" spans="1:37" x14ac:dyDescent="0.3">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c r="AB324" s="1"/>
      <c r="AC324" s="1"/>
      <c r="AD324" s="1"/>
      <c r="AE324" s="1"/>
      <c r="AF324" s="1"/>
      <c r="AG324" s="1"/>
      <c r="AH324" s="1"/>
      <c r="AI324" s="1"/>
      <c r="AJ324" s="1"/>
      <c r="AK324" s="1"/>
    </row>
    <row r="325" spans="1:37" x14ac:dyDescent="0.3">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c r="AB325" s="1"/>
      <c r="AC325" s="1"/>
      <c r="AD325" s="1"/>
      <c r="AE325" s="1"/>
      <c r="AF325" s="1"/>
      <c r="AG325" s="1"/>
      <c r="AH325" s="1"/>
      <c r="AI325" s="1"/>
      <c r="AJ325" s="1"/>
      <c r="AK325" s="1"/>
    </row>
    <row r="326" spans="1:37" x14ac:dyDescent="0.3">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c r="AB326" s="1"/>
      <c r="AC326" s="1"/>
      <c r="AD326" s="1"/>
      <c r="AE326" s="1"/>
      <c r="AF326" s="1"/>
      <c r="AG326" s="1"/>
      <c r="AH326" s="1"/>
      <c r="AI326" s="1"/>
      <c r="AJ326" s="1"/>
      <c r="AK326" s="1"/>
    </row>
    <row r="327" spans="1:37" x14ac:dyDescent="0.3">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c r="AB327" s="1"/>
      <c r="AC327" s="1"/>
      <c r="AD327" s="1"/>
      <c r="AE327" s="1"/>
      <c r="AF327" s="1"/>
      <c r="AG327" s="1"/>
      <c r="AH327" s="1"/>
      <c r="AI327" s="1"/>
      <c r="AJ327" s="1"/>
      <c r="AK327" s="1"/>
    </row>
    <row r="328" spans="1:37" x14ac:dyDescent="0.3">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c r="AB328" s="1"/>
      <c r="AC328" s="1"/>
      <c r="AD328" s="1"/>
      <c r="AE328" s="1"/>
      <c r="AF328" s="1"/>
      <c r="AG328" s="1"/>
      <c r="AH328" s="1"/>
      <c r="AI328" s="1"/>
      <c r="AJ328" s="1"/>
      <c r="AK328" s="1"/>
    </row>
    <row r="329" spans="1:37" x14ac:dyDescent="0.3">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c r="AB329" s="1"/>
      <c r="AC329" s="1"/>
      <c r="AD329" s="1"/>
      <c r="AE329" s="1"/>
      <c r="AF329" s="1"/>
      <c r="AG329" s="1"/>
      <c r="AH329" s="1"/>
      <c r="AI329" s="1"/>
      <c r="AJ329" s="1"/>
      <c r="AK329" s="1"/>
    </row>
    <row r="330" spans="1:37" x14ac:dyDescent="0.3">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c r="AB330" s="1"/>
      <c r="AC330" s="1"/>
      <c r="AD330" s="1"/>
      <c r="AE330" s="1"/>
      <c r="AF330" s="1"/>
      <c r="AG330" s="1"/>
      <c r="AH330" s="1"/>
      <c r="AI330" s="1"/>
      <c r="AJ330" s="1"/>
      <c r="AK330" s="1"/>
    </row>
    <row r="331" spans="1:37" x14ac:dyDescent="0.3">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c r="AB331" s="1"/>
      <c r="AC331" s="1"/>
      <c r="AD331" s="1"/>
      <c r="AE331" s="1"/>
      <c r="AF331" s="1"/>
      <c r="AG331" s="1"/>
      <c r="AH331" s="1"/>
      <c r="AI331" s="1"/>
      <c r="AJ331" s="1"/>
      <c r="AK331" s="1"/>
    </row>
    <row r="332" spans="1:37" x14ac:dyDescent="0.3">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c r="AB332" s="1"/>
      <c r="AC332" s="1"/>
      <c r="AD332" s="1"/>
      <c r="AE332" s="1"/>
      <c r="AF332" s="1"/>
      <c r="AG332" s="1"/>
      <c r="AH332" s="1"/>
      <c r="AI332" s="1"/>
      <c r="AJ332" s="1"/>
      <c r="AK332" s="1"/>
    </row>
    <row r="333" spans="1:37" x14ac:dyDescent="0.3">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1"/>
      <c r="AB333" s="1"/>
      <c r="AC333" s="1"/>
      <c r="AD333" s="1"/>
      <c r="AE333" s="1"/>
      <c r="AF333" s="1"/>
      <c r="AG333" s="1"/>
      <c r="AH333" s="1"/>
      <c r="AI333" s="1"/>
      <c r="AJ333" s="1"/>
      <c r="AK333" s="1"/>
    </row>
    <row r="334" spans="1:37" x14ac:dyDescent="0.3">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1"/>
      <c r="AB334" s="1"/>
      <c r="AC334" s="1"/>
      <c r="AD334" s="1"/>
      <c r="AE334" s="1"/>
      <c r="AF334" s="1"/>
      <c r="AG334" s="1"/>
      <c r="AH334" s="1"/>
      <c r="AI334" s="1"/>
      <c r="AJ334" s="1"/>
      <c r="AK334" s="1"/>
    </row>
    <row r="335" spans="1:37" x14ac:dyDescent="0.3">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1"/>
      <c r="AB335" s="1"/>
      <c r="AC335" s="1"/>
      <c r="AD335" s="1"/>
      <c r="AE335" s="1"/>
      <c r="AF335" s="1"/>
      <c r="AG335" s="1"/>
      <c r="AH335" s="1"/>
      <c r="AI335" s="1"/>
      <c r="AJ335" s="1"/>
      <c r="AK335" s="1"/>
    </row>
    <row r="336" spans="1:37" x14ac:dyDescent="0.3">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1"/>
      <c r="AB336" s="1"/>
      <c r="AC336" s="1"/>
      <c r="AD336" s="1"/>
      <c r="AE336" s="1"/>
      <c r="AF336" s="1"/>
      <c r="AG336" s="1"/>
      <c r="AH336" s="1"/>
      <c r="AI336" s="1"/>
      <c r="AJ336" s="1"/>
      <c r="AK336" s="1"/>
    </row>
    <row r="337" spans="1:37" x14ac:dyDescent="0.3">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c r="AB337" s="1"/>
      <c r="AC337" s="1"/>
      <c r="AD337" s="1"/>
      <c r="AE337" s="1"/>
      <c r="AF337" s="1"/>
      <c r="AG337" s="1"/>
      <c r="AH337" s="1"/>
      <c r="AI337" s="1"/>
      <c r="AJ337" s="1"/>
      <c r="AK337" s="1"/>
    </row>
    <row r="338" spans="1:37" x14ac:dyDescent="0.3">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c r="AB338" s="1"/>
      <c r="AC338" s="1"/>
      <c r="AD338" s="1"/>
      <c r="AE338" s="1"/>
      <c r="AF338" s="1"/>
      <c r="AG338" s="1"/>
      <c r="AH338" s="1"/>
      <c r="AI338" s="1"/>
      <c r="AJ338" s="1"/>
      <c r="AK338" s="1"/>
    </row>
    <row r="339" spans="1:37" x14ac:dyDescent="0.3">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c r="AB339" s="1"/>
      <c r="AC339" s="1"/>
      <c r="AD339" s="1"/>
      <c r="AE339" s="1"/>
      <c r="AF339" s="1"/>
      <c r="AG339" s="1"/>
      <c r="AH339" s="1"/>
      <c r="AI339" s="1"/>
      <c r="AJ339" s="1"/>
      <c r="AK339" s="1"/>
    </row>
    <row r="340" spans="1:37" x14ac:dyDescent="0.3">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c r="AB340" s="1"/>
      <c r="AC340" s="1"/>
      <c r="AD340" s="1"/>
      <c r="AE340" s="1"/>
      <c r="AF340" s="1"/>
      <c r="AG340" s="1"/>
      <c r="AH340" s="1"/>
      <c r="AI340" s="1"/>
      <c r="AJ340" s="1"/>
      <c r="AK340" s="1"/>
    </row>
    <row r="341" spans="1:37" x14ac:dyDescent="0.3">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1"/>
      <c r="AB341" s="1"/>
      <c r="AC341" s="1"/>
      <c r="AD341" s="1"/>
      <c r="AE341" s="1"/>
      <c r="AF341" s="1"/>
      <c r="AG341" s="1"/>
      <c r="AH341" s="1"/>
      <c r="AI341" s="1"/>
      <c r="AJ341" s="1"/>
      <c r="AK341" s="1"/>
    </row>
    <row r="342" spans="1:37" x14ac:dyDescent="0.3">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c r="AB342" s="1"/>
      <c r="AC342" s="1"/>
      <c r="AD342" s="1"/>
      <c r="AE342" s="1"/>
      <c r="AF342" s="1"/>
      <c r="AG342" s="1"/>
      <c r="AH342" s="1"/>
      <c r="AI342" s="1"/>
      <c r="AJ342" s="1"/>
      <c r="AK342" s="1"/>
    </row>
  </sheetData>
  <sheetProtection algorithmName="SHA-512" hashValue="gsVkyqqhl6VTbauYRXk4bC+4c+QElxc6yYHgWLBxlsYzKgMUj5cRjyzqaVHoTnZ6Mce/W3ZmiyIuunU6HPV0VQ==" saltValue="MrQd01R5S0qoXmJLAzvFGA==" spinCount="100000" sheet="1" objects="1" scenarios="1" selectLockedCells="1"/>
  <mergeCells count="4">
    <mergeCell ref="F98:L98"/>
    <mergeCell ref="F99:L99"/>
    <mergeCell ref="F100:L100"/>
    <mergeCell ref="F3:N3"/>
  </mergeCells>
  <pageMargins left="0.7" right="0.7" top="0.75" bottom="0.75" header="0.3" footer="0.3"/>
  <pageSetup paperSize="9" scale="7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93E2EE-0568-4E8F-B8D3-2FDE418CF2A8}">
  <sheetPr codeName="Ark3"/>
  <dimension ref="A1:R53"/>
  <sheetViews>
    <sheetView topLeftCell="A2" workbookViewId="0">
      <selection activeCell="F15" sqref="F15"/>
    </sheetView>
  </sheetViews>
  <sheetFormatPr baseColWidth="10" defaultRowHeight="14.4" x14ac:dyDescent="0.3"/>
  <cols>
    <col min="2" max="2" width="0.77734375" customWidth="1"/>
    <col min="3" max="3" width="2.77734375" customWidth="1"/>
    <col min="6" max="6" width="75.5546875" customWidth="1"/>
  </cols>
  <sheetData>
    <row r="1" spans="1:18" x14ac:dyDescent="0.3">
      <c r="A1" s="87"/>
      <c r="B1" s="87"/>
      <c r="C1" s="87"/>
      <c r="D1" s="87"/>
      <c r="E1" s="87"/>
      <c r="F1" s="87"/>
      <c r="G1" s="87"/>
      <c r="H1" s="87"/>
      <c r="I1" s="87"/>
      <c r="J1" s="87"/>
      <c r="K1" s="87"/>
      <c r="L1" s="87"/>
      <c r="M1" s="87"/>
      <c r="N1" s="87"/>
      <c r="O1" s="87"/>
      <c r="P1" s="87"/>
      <c r="Q1" s="87"/>
      <c r="R1" s="87"/>
    </row>
    <row r="2" spans="1:18" x14ac:dyDescent="0.3">
      <c r="A2" s="87"/>
      <c r="B2" s="87"/>
      <c r="C2" s="87"/>
      <c r="D2" s="87"/>
      <c r="E2" s="87"/>
      <c r="F2" s="87"/>
      <c r="G2" s="87"/>
      <c r="H2" s="87"/>
      <c r="I2" s="87"/>
      <c r="J2" s="87"/>
      <c r="K2" s="87"/>
      <c r="L2" s="87"/>
      <c r="M2" s="87"/>
      <c r="N2" s="87"/>
      <c r="O2" s="87"/>
      <c r="P2" s="87"/>
      <c r="Q2" s="87"/>
      <c r="R2" s="87"/>
    </row>
    <row r="3" spans="1:18" x14ac:dyDescent="0.3">
      <c r="A3" s="87"/>
      <c r="B3" s="87"/>
      <c r="C3" s="87"/>
      <c r="D3" s="87"/>
      <c r="E3" s="87"/>
      <c r="F3" s="87"/>
      <c r="G3" s="87"/>
      <c r="H3" s="87"/>
      <c r="I3" s="87"/>
      <c r="J3" s="87"/>
      <c r="K3" s="87"/>
      <c r="L3" s="87"/>
      <c r="M3" s="87"/>
      <c r="N3" s="87"/>
      <c r="O3" s="87"/>
      <c r="P3" s="87"/>
      <c r="Q3" s="87"/>
      <c r="R3" s="87"/>
    </row>
    <row r="4" spans="1:18" x14ac:dyDescent="0.3">
      <c r="A4" s="87"/>
      <c r="B4" s="87"/>
      <c r="C4" s="87"/>
      <c r="D4" s="87"/>
      <c r="E4" s="87"/>
      <c r="F4" s="87"/>
      <c r="G4" s="87"/>
      <c r="H4" s="87"/>
      <c r="I4" s="87"/>
      <c r="J4" s="87"/>
      <c r="K4" s="87"/>
      <c r="L4" s="87"/>
      <c r="M4" s="87"/>
      <c r="N4" s="87"/>
      <c r="O4" s="87"/>
      <c r="P4" s="87"/>
      <c r="Q4" s="87"/>
      <c r="R4" s="87"/>
    </row>
    <row r="5" spans="1:18" x14ac:dyDescent="0.3">
      <c r="A5" s="87"/>
      <c r="B5" s="87"/>
      <c r="C5" s="87"/>
      <c r="D5" s="87"/>
      <c r="E5" s="87"/>
      <c r="F5" s="87"/>
      <c r="G5" s="87"/>
      <c r="H5" s="87"/>
      <c r="I5" s="87"/>
      <c r="J5" s="87"/>
      <c r="K5" s="87"/>
      <c r="L5" s="87"/>
      <c r="M5" s="87"/>
      <c r="N5" s="87"/>
      <c r="O5" s="87"/>
      <c r="P5" s="87"/>
      <c r="Q5" s="87"/>
      <c r="R5" s="87"/>
    </row>
    <row r="6" spans="1:18" x14ac:dyDescent="0.3">
      <c r="A6" s="87"/>
      <c r="B6" s="87"/>
      <c r="C6" s="87"/>
      <c r="D6" s="87"/>
      <c r="E6" s="87"/>
      <c r="F6" s="87"/>
      <c r="G6" s="87"/>
      <c r="H6" s="87"/>
      <c r="I6" s="87"/>
      <c r="J6" s="87"/>
      <c r="K6" s="87"/>
      <c r="L6" s="87"/>
      <c r="M6" s="87"/>
      <c r="N6" s="87"/>
      <c r="O6" s="87"/>
      <c r="P6" s="87"/>
      <c r="Q6" s="87"/>
      <c r="R6" s="87"/>
    </row>
    <row r="7" spans="1:18" x14ac:dyDescent="0.3">
      <c r="A7" s="87"/>
      <c r="B7" s="87"/>
      <c r="C7" s="87"/>
      <c r="D7" s="87"/>
      <c r="E7" s="87"/>
      <c r="F7" s="87"/>
      <c r="G7" s="87"/>
      <c r="H7" s="87"/>
      <c r="I7" s="87"/>
      <c r="J7" s="87"/>
      <c r="K7" s="87"/>
      <c r="L7" s="87"/>
      <c r="M7" s="87"/>
      <c r="N7" s="87"/>
      <c r="O7" s="87"/>
      <c r="P7" s="87"/>
      <c r="Q7" s="87"/>
      <c r="R7" s="87"/>
    </row>
    <row r="8" spans="1:18" x14ac:dyDescent="0.3">
      <c r="A8" s="87"/>
      <c r="B8" s="87"/>
      <c r="C8" s="87"/>
      <c r="D8" s="87"/>
      <c r="E8" s="87"/>
      <c r="F8" s="87"/>
      <c r="G8" s="87"/>
      <c r="H8" s="87"/>
      <c r="I8" s="87"/>
      <c r="J8" s="87"/>
      <c r="K8" s="87"/>
      <c r="L8" s="87"/>
      <c r="M8" s="87"/>
      <c r="N8" s="87"/>
      <c r="O8" s="87"/>
      <c r="P8" s="87"/>
      <c r="Q8" s="87"/>
      <c r="R8" s="87"/>
    </row>
    <row r="9" spans="1:18" x14ac:dyDescent="0.3">
      <c r="A9" s="87"/>
      <c r="B9" s="89"/>
      <c r="C9" s="88"/>
      <c r="D9" s="90" t="s">
        <v>0</v>
      </c>
      <c r="E9" s="90" t="s">
        <v>91</v>
      </c>
      <c r="F9" s="88"/>
      <c r="G9" s="88"/>
      <c r="H9" s="87"/>
      <c r="I9" s="87"/>
      <c r="J9" s="87"/>
      <c r="K9" s="87"/>
      <c r="L9" s="87"/>
      <c r="M9" s="87"/>
      <c r="N9" s="87"/>
      <c r="O9" s="87"/>
      <c r="P9" s="87"/>
      <c r="Q9" s="87"/>
      <c r="R9" s="87"/>
    </row>
    <row r="10" spans="1:18" x14ac:dyDescent="0.3">
      <c r="A10" s="87"/>
      <c r="B10" s="89"/>
      <c r="C10" s="88"/>
      <c r="D10" s="90"/>
      <c r="E10" s="90"/>
      <c r="F10" s="88"/>
      <c r="G10" s="88"/>
      <c r="H10" s="87"/>
      <c r="I10" s="87"/>
      <c r="J10" s="87"/>
      <c r="K10" s="87"/>
      <c r="L10" s="87"/>
      <c r="M10" s="87"/>
      <c r="N10" s="87"/>
      <c r="O10" s="87"/>
      <c r="P10" s="87"/>
      <c r="Q10" s="87"/>
      <c r="R10" s="87"/>
    </row>
    <row r="11" spans="1:18" x14ac:dyDescent="0.3">
      <c r="A11" s="87"/>
      <c r="B11" s="89"/>
      <c r="C11" s="88"/>
      <c r="D11" s="92" t="s">
        <v>146</v>
      </c>
      <c r="E11" s="92" t="s">
        <v>147</v>
      </c>
      <c r="F11" s="92" t="s">
        <v>148</v>
      </c>
      <c r="G11" s="88"/>
      <c r="H11" s="87"/>
      <c r="I11" s="87"/>
      <c r="J11" s="87"/>
      <c r="K11" s="87"/>
      <c r="L11" s="87"/>
      <c r="M11" s="87"/>
      <c r="N11" s="87"/>
      <c r="O11" s="87"/>
      <c r="P11" s="87"/>
      <c r="Q11" s="87"/>
      <c r="R11" s="87"/>
    </row>
    <row r="12" spans="1:18" x14ac:dyDescent="0.3">
      <c r="A12" s="87"/>
      <c r="B12" s="89"/>
      <c r="C12" s="88"/>
      <c r="D12" s="91" t="s">
        <v>149</v>
      </c>
      <c r="E12" s="93">
        <v>43116</v>
      </c>
      <c r="F12" s="91" t="s">
        <v>150</v>
      </c>
      <c r="G12" s="88"/>
      <c r="H12" s="87"/>
      <c r="I12" s="87"/>
      <c r="J12" s="87"/>
      <c r="K12" s="87"/>
      <c r="L12" s="87"/>
      <c r="M12" s="87"/>
      <c r="N12" s="87"/>
      <c r="O12" s="87"/>
      <c r="P12" s="87"/>
      <c r="Q12" s="87"/>
      <c r="R12" s="87"/>
    </row>
    <row r="13" spans="1:18" x14ac:dyDescent="0.3">
      <c r="A13" s="87"/>
      <c r="B13" s="89"/>
      <c r="C13" s="88"/>
      <c r="D13" s="91"/>
      <c r="E13" s="93">
        <v>43535</v>
      </c>
      <c r="F13" s="91" t="s">
        <v>151</v>
      </c>
      <c r="G13" s="88"/>
      <c r="H13" s="87"/>
      <c r="I13" s="87"/>
      <c r="J13" s="87"/>
      <c r="K13" s="87"/>
      <c r="L13" s="87"/>
      <c r="M13" s="87"/>
      <c r="N13" s="87"/>
      <c r="O13" s="87"/>
      <c r="P13" s="87"/>
      <c r="Q13" s="87"/>
      <c r="R13" s="87"/>
    </row>
    <row r="14" spans="1:18" ht="43.2" x14ac:dyDescent="0.3">
      <c r="A14" s="87"/>
      <c r="B14" s="89"/>
      <c r="C14" s="88"/>
      <c r="D14" s="91"/>
      <c r="E14" s="93">
        <v>43976</v>
      </c>
      <c r="F14" s="101" t="s">
        <v>169</v>
      </c>
      <c r="G14" s="88"/>
      <c r="H14" s="87"/>
      <c r="I14" s="87"/>
      <c r="J14" s="87"/>
      <c r="K14" s="87"/>
      <c r="L14" s="87"/>
      <c r="M14" s="87"/>
      <c r="N14" s="87"/>
      <c r="O14" s="87"/>
      <c r="P14" s="87"/>
      <c r="Q14" s="87"/>
      <c r="R14" s="87"/>
    </row>
    <row r="15" spans="1:18" x14ac:dyDescent="0.3">
      <c r="A15" s="87"/>
      <c r="B15" s="89"/>
      <c r="C15" s="88"/>
      <c r="D15" s="91"/>
      <c r="E15" s="91"/>
      <c r="F15" s="91"/>
      <c r="G15" s="88"/>
      <c r="H15" s="87"/>
      <c r="I15" s="87"/>
      <c r="J15" s="87"/>
      <c r="K15" s="87"/>
      <c r="L15" s="87"/>
      <c r="M15" s="87"/>
      <c r="N15" s="87"/>
      <c r="O15" s="87"/>
      <c r="P15" s="87"/>
      <c r="Q15" s="87"/>
      <c r="R15" s="87"/>
    </row>
    <row r="16" spans="1:18" x14ac:dyDescent="0.3">
      <c r="A16" s="87"/>
      <c r="B16" s="89"/>
      <c r="C16" s="88"/>
      <c r="D16" s="91"/>
      <c r="E16" s="91"/>
      <c r="F16" s="91"/>
      <c r="G16" s="88"/>
      <c r="H16" s="87"/>
      <c r="I16" s="87"/>
      <c r="J16" s="87"/>
      <c r="K16" s="87"/>
      <c r="L16" s="87"/>
      <c r="M16" s="87"/>
      <c r="N16" s="87"/>
      <c r="O16" s="87"/>
      <c r="P16" s="87"/>
      <c r="Q16" s="87"/>
      <c r="R16" s="87"/>
    </row>
    <row r="17" spans="1:18" x14ac:dyDescent="0.3">
      <c r="A17" s="87"/>
      <c r="B17" s="89"/>
      <c r="C17" s="88"/>
      <c r="D17" s="91"/>
      <c r="E17" s="91"/>
      <c r="F17" s="91"/>
      <c r="G17" s="88"/>
      <c r="H17" s="87"/>
      <c r="I17" s="87"/>
      <c r="J17" s="87"/>
      <c r="K17" s="87"/>
      <c r="L17" s="87"/>
      <c r="M17" s="87"/>
      <c r="N17" s="87"/>
      <c r="O17" s="87"/>
      <c r="P17" s="87"/>
      <c r="Q17" s="87"/>
      <c r="R17" s="87"/>
    </row>
    <row r="18" spans="1:18" x14ac:dyDescent="0.3">
      <c r="A18" s="87"/>
      <c r="B18" s="89"/>
      <c r="C18" s="88"/>
      <c r="D18" s="91"/>
      <c r="E18" s="91"/>
      <c r="F18" s="91"/>
      <c r="G18" s="88"/>
      <c r="H18" s="87"/>
      <c r="I18" s="87"/>
      <c r="J18" s="87"/>
      <c r="K18" s="87"/>
      <c r="L18" s="87"/>
      <c r="M18" s="87"/>
      <c r="N18" s="87"/>
      <c r="O18" s="87"/>
      <c r="P18" s="87"/>
      <c r="Q18" s="87"/>
      <c r="R18" s="87"/>
    </row>
    <row r="19" spans="1:18" x14ac:dyDescent="0.3">
      <c r="A19" s="87"/>
      <c r="B19" s="89"/>
      <c r="C19" s="88"/>
      <c r="D19" s="91"/>
      <c r="E19" s="91"/>
      <c r="F19" s="91"/>
      <c r="G19" s="88"/>
      <c r="H19" s="87"/>
      <c r="I19" s="87"/>
      <c r="J19" s="87"/>
      <c r="K19" s="87"/>
      <c r="L19" s="87"/>
      <c r="M19" s="87"/>
      <c r="N19" s="87"/>
      <c r="O19" s="87"/>
      <c r="P19" s="87"/>
      <c r="Q19" s="87"/>
      <c r="R19" s="87"/>
    </row>
    <row r="20" spans="1:18" x14ac:dyDescent="0.3">
      <c r="A20" s="87"/>
      <c r="B20" s="89"/>
      <c r="C20" s="88"/>
      <c r="D20" s="91"/>
      <c r="E20" s="91"/>
      <c r="F20" s="91"/>
      <c r="G20" s="88"/>
      <c r="H20" s="87"/>
      <c r="I20" s="87"/>
      <c r="J20" s="87"/>
      <c r="K20" s="87"/>
      <c r="L20" s="87"/>
      <c r="M20" s="87"/>
      <c r="N20" s="87"/>
      <c r="O20" s="87"/>
      <c r="P20" s="87"/>
      <c r="Q20" s="87"/>
      <c r="R20" s="87"/>
    </row>
    <row r="21" spans="1:18" x14ac:dyDescent="0.3">
      <c r="A21" s="87"/>
      <c r="B21" s="89"/>
      <c r="C21" s="88"/>
      <c r="D21" s="91"/>
      <c r="E21" s="91"/>
      <c r="F21" s="91"/>
      <c r="G21" s="88"/>
      <c r="H21" s="87"/>
      <c r="I21" s="87"/>
      <c r="J21" s="87"/>
      <c r="K21" s="87"/>
      <c r="L21" s="87"/>
      <c r="M21" s="87"/>
      <c r="N21" s="87"/>
      <c r="O21" s="87"/>
      <c r="P21" s="87"/>
      <c r="Q21" s="87"/>
      <c r="R21" s="87"/>
    </row>
    <row r="22" spans="1:18" x14ac:dyDescent="0.3">
      <c r="A22" s="87"/>
      <c r="B22" s="89"/>
      <c r="C22" s="88"/>
      <c r="D22" s="91"/>
      <c r="E22" s="91"/>
      <c r="F22" s="91"/>
      <c r="G22" s="88"/>
      <c r="H22" s="87"/>
      <c r="I22" s="87"/>
      <c r="J22" s="87"/>
      <c r="K22" s="87"/>
      <c r="L22" s="87"/>
      <c r="M22" s="87"/>
      <c r="N22" s="87"/>
      <c r="O22" s="87"/>
      <c r="P22" s="87"/>
      <c r="Q22" s="87"/>
      <c r="R22" s="87"/>
    </row>
    <row r="23" spans="1:18" x14ac:dyDescent="0.3">
      <c r="A23" s="87"/>
      <c r="B23" s="89"/>
      <c r="C23" s="88"/>
      <c r="D23" s="91"/>
      <c r="E23" s="91"/>
      <c r="F23" s="91"/>
      <c r="G23" s="88"/>
      <c r="H23" s="87"/>
      <c r="I23" s="87"/>
      <c r="J23" s="87"/>
      <c r="K23" s="87"/>
      <c r="L23" s="87"/>
      <c r="M23" s="87"/>
      <c r="N23" s="87"/>
      <c r="O23" s="87"/>
      <c r="P23" s="87"/>
      <c r="Q23" s="87"/>
      <c r="R23" s="87"/>
    </row>
    <row r="24" spans="1:18" x14ac:dyDescent="0.3">
      <c r="A24" s="87"/>
      <c r="B24" s="89"/>
      <c r="C24" s="88"/>
      <c r="D24" s="91"/>
      <c r="E24" s="91"/>
      <c r="F24" s="91"/>
      <c r="G24" s="88"/>
      <c r="H24" s="87"/>
      <c r="I24" s="87"/>
      <c r="J24" s="87"/>
      <c r="K24" s="87"/>
      <c r="L24" s="87"/>
      <c r="M24" s="87"/>
      <c r="N24" s="87"/>
      <c r="O24" s="87"/>
      <c r="P24" s="87"/>
      <c r="Q24" s="87"/>
      <c r="R24" s="87"/>
    </row>
    <row r="25" spans="1:18" x14ac:dyDescent="0.3">
      <c r="A25" s="87"/>
      <c r="B25" s="89"/>
      <c r="C25" s="88"/>
      <c r="D25" s="91"/>
      <c r="E25" s="91"/>
      <c r="F25" s="91"/>
      <c r="G25" s="88"/>
      <c r="H25" s="87"/>
      <c r="I25" s="87"/>
      <c r="J25" s="87"/>
      <c r="K25" s="87"/>
      <c r="L25" s="87"/>
      <c r="M25" s="87"/>
      <c r="N25" s="87"/>
      <c r="O25" s="87"/>
      <c r="P25" s="87"/>
      <c r="Q25" s="87"/>
      <c r="R25" s="87"/>
    </row>
    <row r="26" spans="1:18" x14ac:dyDescent="0.3">
      <c r="A26" s="87"/>
      <c r="B26" s="89"/>
      <c r="C26" s="88"/>
      <c r="D26" s="91"/>
      <c r="E26" s="91"/>
      <c r="F26" s="91"/>
      <c r="G26" s="88"/>
      <c r="H26" s="87"/>
      <c r="I26" s="87"/>
      <c r="J26" s="87"/>
      <c r="K26" s="87"/>
      <c r="L26" s="87"/>
      <c r="M26" s="87"/>
      <c r="N26" s="87"/>
      <c r="O26" s="87"/>
      <c r="P26" s="87"/>
      <c r="Q26" s="87"/>
      <c r="R26" s="87"/>
    </row>
    <row r="27" spans="1:18" x14ac:dyDescent="0.3">
      <c r="A27" s="87"/>
      <c r="B27" s="89"/>
      <c r="C27" s="88"/>
      <c r="D27" s="91"/>
      <c r="E27" s="91"/>
      <c r="F27" s="91"/>
      <c r="G27" s="88"/>
      <c r="H27" s="87"/>
      <c r="I27" s="87"/>
      <c r="J27" s="87"/>
      <c r="K27" s="87"/>
      <c r="L27" s="87"/>
      <c r="M27" s="87"/>
      <c r="N27" s="87"/>
      <c r="O27" s="87"/>
      <c r="P27" s="87"/>
      <c r="Q27" s="87"/>
      <c r="R27" s="87"/>
    </row>
    <row r="28" spans="1:18" x14ac:dyDescent="0.3">
      <c r="A28" s="87"/>
      <c r="B28" s="89"/>
      <c r="C28" s="88"/>
      <c r="D28" s="91"/>
      <c r="E28" s="91"/>
      <c r="F28" s="91"/>
      <c r="G28" s="88"/>
      <c r="H28" s="87"/>
      <c r="I28" s="87"/>
      <c r="J28" s="87"/>
      <c r="K28" s="87"/>
      <c r="L28" s="87"/>
      <c r="M28" s="87"/>
      <c r="N28" s="87"/>
      <c r="O28" s="87"/>
      <c r="P28" s="87"/>
      <c r="Q28" s="87"/>
      <c r="R28" s="87"/>
    </row>
    <row r="29" spans="1:18" x14ac:dyDescent="0.3">
      <c r="A29" s="87"/>
      <c r="B29" s="89"/>
      <c r="C29" s="88"/>
      <c r="D29" s="91"/>
      <c r="E29" s="91"/>
      <c r="F29" s="91"/>
      <c r="G29" s="88"/>
      <c r="H29" s="87"/>
      <c r="I29" s="87"/>
      <c r="J29" s="87"/>
      <c r="K29" s="87"/>
      <c r="L29" s="87"/>
      <c r="M29" s="87"/>
      <c r="N29" s="87"/>
      <c r="O29" s="87"/>
      <c r="P29" s="87"/>
      <c r="Q29" s="87"/>
      <c r="R29" s="87"/>
    </row>
    <row r="30" spans="1:18" x14ac:dyDescent="0.3">
      <c r="A30" s="87"/>
      <c r="B30" s="89"/>
      <c r="C30" s="88"/>
      <c r="D30" s="88"/>
      <c r="E30" s="88"/>
      <c r="F30" s="88"/>
      <c r="G30" s="88"/>
      <c r="H30" s="87"/>
      <c r="I30" s="87"/>
      <c r="J30" s="87"/>
      <c r="K30" s="87"/>
      <c r="L30" s="87"/>
      <c r="M30" s="87"/>
      <c r="N30" s="87"/>
      <c r="O30" s="87"/>
      <c r="P30" s="87"/>
      <c r="Q30" s="87"/>
      <c r="R30" s="87"/>
    </row>
    <row r="31" spans="1:18" x14ac:dyDescent="0.3">
      <c r="A31" s="87"/>
      <c r="B31" s="87"/>
      <c r="C31" s="87"/>
      <c r="D31" s="87"/>
      <c r="E31" s="87"/>
      <c r="F31" s="87"/>
      <c r="G31" s="87"/>
      <c r="H31" s="87"/>
      <c r="I31" s="87"/>
      <c r="J31" s="87"/>
      <c r="K31" s="87"/>
      <c r="L31" s="87"/>
      <c r="M31" s="87"/>
      <c r="N31" s="87"/>
      <c r="O31" s="87"/>
      <c r="P31" s="87"/>
      <c r="Q31" s="87"/>
      <c r="R31" s="87"/>
    </row>
    <row r="32" spans="1:18" x14ac:dyDescent="0.3">
      <c r="A32" s="87"/>
      <c r="B32" s="87"/>
      <c r="C32" s="87"/>
      <c r="D32" s="87"/>
      <c r="E32" s="87"/>
      <c r="F32" s="87"/>
      <c r="G32" s="87"/>
      <c r="H32" s="87"/>
      <c r="I32" s="87"/>
      <c r="J32" s="87"/>
      <c r="K32" s="87"/>
      <c r="L32" s="87"/>
      <c r="M32" s="87"/>
      <c r="N32" s="87"/>
      <c r="O32" s="87"/>
      <c r="P32" s="87"/>
      <c r="Q32" s="87"/>
      <c r="R32" s="87"/>
    </row>
    <row r="33" spans="1:18" x14ac:dyDescent="0.3">
      <c r="A33" s="87"/>
      <c r="B33" s="87"/>
      <c r="C33" s="87"/>
      <c r="D33" s="87"/>
      <c r="E33" s="87"/>
      <c r="F33" s="87"/>
      <c r="G33" s="87"/>
      <c r="H33" s="87"/>
      <c r="I33" s="87"/>
      <c r="J33" s="87"/>
      <c r="K33" s="87"/>
      <c r="L33" s="87"/>
      <c r="M33" s="87"/>
      <c r="N33" s="87"/>
      <c r="O33" s="87"/>
      <c r="P33" s="87"/>
      <c r="Q33" s="87"/>
      <c r="R33" s="87"/>
    </row>
    <row r="34" spans="1:18" x14ac:dyDescent="0.3">
      <c r="A34" s="87"/>
      <c r="B34" s="87"/>
      <c r="C34" s="87"/>
      <c r="D34" s="87"/>
      <c r="E34" s="87"/>
      <c r="F34" s="87"/>
      <c r="G34" s="87"/>
      <c r="H34" s="87"/>
      <c r="I34" s="87"/>
      <c r="J34" s="87"/>
      <c r="K34" s="87"/>
      <c r="L34" s="87"/>
      <c r="M34" s="87"/>
      <c r="N34" s="87"/>
      <c r="O34" s="87"/>
      <c r="P34" s="87"/>
      <c r="Q34" s="87"/>
      <c r="R34" s="87"/>
    </row>
    <row r="35" spans="1:18" x14ac:dyDescent="0.3">
      <c r="A35" s="87"/>
      <c r="B35" s="87"/>
      <c r="C35" s="87"/>
      <c r="D35" s="87"/>
      <c r="E35" s="87"/>
      <c r="F35" s="87"/>
      <c r="G35" s="87"/>
      <c r="H35" s="87"/>
      <c r="I35" s="87"/>
      <c r="J35" s="87"/>
      <c r="K35" s="87"/>
      <c r="L35" s="87"/>
      <c r="M35" s="87"/>
      <c r="N35" s="87"/>
      <c r="O35" s="87"/>
      <c r="P35" s="87"/>
      <c r="Q35" s="87"/>
      <c r="R35" s="87"/>
    </row>
    <row r="36" spans="1:18" x14ac:dyDescent="0.3">
      <c r="A36" s="87"/>
      <c r="B36" s="87"/>
      <c r="C36" s="87"/>
      <c r="D36" s="87"/>
      <c r="E36" s="87"/>
      <c r="F36" s="87"/>
      <c r="G36" s="87"/>
      <c r="H36" s="87"/>
      <c r="I36" s="87"/>
      <c r="J36" s="87"/>
      <c r="K36" s="87"/>
      <c r="L36" s="87"/>
      <c r="M36" s="87"/>
      <c r="N36" s="87"/>
      <c r="O36" s="87"/>
      <c r="P36" s="87"/>
      <c r="Q36" s="87"/>
      <c r="R36" s="87"/>
    </row>
    <row r="37" spans="1:18" x14ac:dyDescent="0.3">
      <c r="A37" s="87"/>
      <c r="B37" s="87"/>
      <c r="C37" s="87"/>
      <c r="D37" s="87"/>
      <c r="E37" s="87"/>
      <c r="F37" s="87"/>
      <c r="G37" s="87"/>
      <c r="H37" s="87"/>
      <c r="I37" s="87"/>
      <c r="J37" s="87"/>
      <c r="K37" s="87"/>
      <c r="L37" s="87"/>
      <c r="M37" s="87"/>
      <c r="N37" s="87"/>
      <c r="O37" s="87"/>
      <c r="P37" s="87"/>
      <c r="Q37" s="87"/>
      <c r="R37" s="87"/>
    </row>
    <row r="38" spans="1:18" x14ac:dyDescent="0.3">
      <c r="A38" s="87"/>
      <c r="B38" s="87"/>
      <c r="C38" s="87"/>
      <c r="D38" s="87"/>
      <c r="E38" s="87"/>
      <c r="F38" s="87"/>
      <c r="G38" s="87"/>
      <c r="H38" s="87"/>
      <c r="I38" s="87"/>
      <c r="J38" s="87"/>
      <c r="K38" s="87"/>
      <c r="L38" s="87"/>
      <c r="M38" s="87"/>
      <c r="N38" s="87"/>
      <c r="O38" s="87"/>
      <c r="P38" s="87"/>
      <c r="Q38" s="87"/>
      <c r="R38" s="87"/>
    </row>
    <row r="39" spans="1:18" x14ac:dyDescent="0.3">
      <c r="A39" s="87"/>
      <c r="B39" s="87"/>
      <c r="C39" s="87"/>
      <c r="D39" s="87"/>
      <c r="E39" s="87"/>
      <c r="F39" s="87"/>
      <c r="G39" s="87"/>
      <c r="H39" s="87"/>
      <c r="I39" s="87"/>
      <c r="J39" s="87"/>
      <c r="K39" s="87"/>
      <c r="L39" s="87"/>
      <c r="M39" s="87"/>
      <c r="N39" s="87"/>
      <c r="O39" s="87"/>
      <c r="P39" s="87"/>
      <c r="Q39" s="87"/>
      <c r="R39" s="87"/>
    </row>
    <row r="40" spans="1:18" x14ac:dyDescent="0.3">
      <c r="A40" s="87"/>
      <c r="B40" s="87"/>
      <c r="C40" s="87"/>
      <c r="D40" s="87"/>
      <c r="E40" s="87"/>
      <c r="F40" s="87"/>
      <c r="G40" s="87"/>
      <c r="H40" s="87"/>
      <c r="I40" s="87"/>
      <c r="J40" s="87"/>
      <c r="K40" s="87"/>
      <c r="L40" s="87"/>
      <c r="M40" s="87"/>
      <c r="N40" s="87"/>
      <c r="O40" s="87"/>
      <c r="P40" s="87"/>
      <c r="Q40" s="87"/>
      <c r="R40" s="87"/>
    </row>
    <row r="41" spans="1:18" x14ac:dyDescent="0.3">
      <c r="A41" s="87"/>
      <c r="B41" s="87"/>
      <c r="C41" s="87"/>
      <c r="D41" s="87"/>
      <c r="E41" s="87"/>
      <c r="F41" s="87"/>
      <c r="G41" s="87"/>
      <c r="H41" s="87"/>
      <c r="I41" s="87"/>
      <c r="J41" s="87"/>
      <c r="K41" s="87"/>
      <c r="L41" s="87"/>
      <c r="M41" s="87"/>
      <c r="N41" s="87"/>
      <c r="O41" s="87"/>
      <c r="P41" s="87"/>
      <c r="Q41" s="87"/>
      <c r="R41" s="87"/>
    </row>
    <row r="42" spans="1:18" x14ac:dyDescent="0.3">
      <c r="A42" s="87"/>
      <c r="B42" s="87"/>
      <c r="C42" s="87"/>
      <c r="D42" s="87"/>
      <c r="E42" s="87"/>
      <c r="F42" s="87"/>
      <c r="G42" s="87"/>
      <c r="H42" s="87"/>
      <c r="I42" s="87"/>
      <c r="J42" s="87"/>
      <c r="K42" s="87"/>
      <c r="L42" s="87"/>
      <c r="M42" s="87"/>
      <c r="N42" s="87"/>
      <c r="O42" s="87"/>
      <c r="P42" s="87"/>
      <c r="Q42" s="87"/>
      <c r="R42" s="87"/>
    </row>
    <row r="43" spans="1:18" x14ac:dyDescent="0.3">
      <c r="A43" s="87"/>
      <c r="B43" s="87"/>
      <c r="C43" s="87"/>
      <c r="D43" s="87"/>
      <c r="E43" s="87"/>
      <c r="F43" s="87"/>
      <c r="G43" s="87"/>
      <c r="H43" s="87"/>
      <c r="I43" s="87"/>
      <c r="J43" s="87"/>
      <c r="K43" s="87"/>
      <c r="L43" s="87"/>
      <c r="M43" s="87"/>
      <c r="N43" s="87"/>
      <c r="O43" s="87"/>
      <c r="P43" s="87"/>
      <c r="Q43" s="87"/>
      <c r="R43" s="87"/>
    </row>
    <row r="44" spans="1:18" x14ac:dyDescent="0.3">
      <c r="A44" s="87"/>
      <c r="B44" s="87"/>
      <c r="C44" s="87"/>
      <c r="D44" s="87"/>
      <c r="E44" s="87"/>
      <c r="F44" s="87"/>
      <c r="G44" s="87"/>
      <c r="H44" s="87"/>
      <c r="I44" s="87"/>
      <c r="J44" s="87"/>
      <c r="K44" s="87"/>
      <c r="L44" s="87"/>
      <c r="M44" s="87"/>
      <c r="N44" s="87"/>
      <c r="O44" s="87"/>
      <c r="P44" s="87"/>
      <c r="Q44" s="87"/>
      <c r="R44" s="87"/>
    </row>
    <row r="45" spans="1:18" x14ac:dyDescent="0.3">
      <c r="A45" s="87"/>
      <c r="B45" s="87"/>
      <c r="C45" s="87"/>
      <c r="D45" s="87"/>
      <c r="E45" s="87"/>
      <c r="F45" s="87"/>
      <c r="G45" s="87"/>
      <c r="H45" s="87"/>
      <c r="I45" s="87"/>
      <c r="J45" s="87"/>
      <c r="K45" s="87"/>
      <c r="L45" s="87"/>
      <c r="M45" s="87"/>
      <c r="N45" s="87"/>
      <c r="O45" s="87"/>
      <c r="P45" s="87"/>
      <c r="Q45" s="87"/>
      <c r="R45" s="87"/>
    </row>
    <row r="46" spans="1:18" x14ac:dyDescent="0.3">
      <c r="A46" s="87"/>
      <c r="B46" s="87"/>
      <c r="C46" s="87"/>
      <c r="D46" s="87"/>
      <c r="E46" s="87"/>
      <c r="F46" s="87"/>
      <c r="G46" s="87"/>
      <c r="H46" s="87"/>
      <c r="I46" s="87"/>
      <c r="J46" s="87"/>
      <c r="K46" s="87"/>
      <c r="L46" s="87"/>
      <c r="M46" s="87"/>
      <c r="N46" s="87"/>
      <c r="O46" s="87"/>
      <c r="P46" s="87"/>
      <c r="Q46" s="87"/>
      <c r="R46" s="87"/>
    </row>
    <row r="47" spans="1:18" x14ac:dyDescent="0.3">
      <c r="A47" s="87"/>
      <c r="B47" s="87"/>
      <c r="C47" s="87"/>
      <c r="D47" s="87"/>
      <c r="E47" s="87"/>
      <c r="F47" s="87"/>
      <c r="G47" s="87"/>
      <c r="H47" s="87"/>
      <c r="I47" s="87"/>
      <c r="J47" s="87"/>
      <c r="K47" s="87"/>
      <c r="L47" s="87"/>
      <c r="M47" s="87"/>
      <c r="N47" s="87"/>
      <c r="O47" s="87"/>
      <c r="P47" s="87"/>
      <c r="Q47" s="87"/>
      <c r="R47" s="87"/>
    </row>
    <row r="48" spans="1:18" x14ac:dyDescent="0.3">
      <c r="A48" s="87"/>
      <c r="B48" s="87"/>
      <c r="C48" s="87"/>
      <c r="D48" s="87"/>
      <c r="E48" s="87"/>
      <c r="F48" s="87"/>
      <c r="G48" s="87"/>
      <c r="H48" s="87"/>
      <c r="I48" s="87"/>
      <c r="J48" s="87"/>
      <c r="K48" s="87"/>
      <c r="L48" s="87"/>
      <c r="M48" s="87"/>
      <c r="N48" s="87"/>
      <c r="O48" s="87"/>
      <c r="P48" s="87"/>
      <c r="Q48" s="87"/>
      <c r="R48" s="87"/>
    </row>
    <row r="49" spans="1:18" x14ac:dyDescent="0.3">
      <c r="A49" s="87"/>
      <c r="B49" s="87"/>
      <c r="C49" s="87"/>
      <c r="D49" s="87"/>
      <c r="E49" s="87"/>
      <c r="F49" s="87"/>
      <c r="G49" s="87"/>
      <c r="H49" s="87"/>
      <c r="I49" s="87"/>
      <c r="J49" s="87"/>
      <c r="K49" s="87"/>
      <c r="L49" s="87"/>
      <c r="M49" s="87"/>
      <c r="N49" s="87"/>
      <c r="O49" s="87"/>
      <c r="P49" s="87"/>
      <c r="Q49" s="87"/>
      <c r="R49" s="87"/>
    </row>
    <row r="50" spans="1:18" x14ac:dyDescent="0.3">
      <c r="A50" s="87"/>
      <c r="B50" s="87"/>
      <c r="C50" s="87"/>
      <c r="D50" s="87"/>
      <c r="E50" s="87"/>
      <c r="F50" s="87"/>
      <c r="G50" s="87"/>
      <c r="H50" s="87"/>
      <c r="I50" s="87"/>
      <c r="J50" s="87"/>
      <c r="K50" s="87"/>
      <c r="L50" s="87"/>
      <c r="M50" s="87"/>
      <c r="N50" s="87"/>
      <c r="O50" s="87"/>
      <c r="P50" s="87"/>
      <c r="Q50" s="87"/>
      <c r="R50" s="87"/>
    </row>
    <row r="51" spans="1:18" x14ac:dyDescent="0.3">
      <c r="A51" s="87"/>
      <c r="B51" s="87"/>
      <c r="C51" s="87"/>
      <c r="D51" s="87"/>
      <c r="E51" s="87"/>
      <c r="F51" s="87"/>
      <c r="G51" s="87"/>
      <c r="H51" s="87"/>
      <c r="I51" s="87"/>
      <c r="J51" s="87"/>
      <c r="K51" s="87"/>
      <c r="L51" s="87"/>
      <c r="M51" s="87"/>
      <c r="N51" s="87"/>
      <c r="O51" s="87"/>
      <c r="P51" s="87"/>
      <c r="Q51" s="87"/>
      <c r="R51" s="87"/>
    </row>
    <row r="52" spans="1:18" x14ac:dyDescent="0.3">
      <c r="A52" s="87"/>
      <c r="B52" s="87"/>
      <c r="C52" s="87"/>
      <c r="D52" s="87"/>
      <c r="E52" s="87"/>
      <c r="F52" s="87"/>
      <c r="G52" s="87"/>
      <c r="H52" s="87"/>
      <c r="I52" s="87"/>
      <c r="J52" s="87"/>
      <c r="K52" s="87"/>
      <c r="L52" s="87"/>
      <c r="M52" s="87"/>
      <c r="N52" s="87"/>
      <c r="O52" s="87"/>
      <c r="P52" s="87"/>
      <c r="Q52" s="87"/>
      <c r="R52" s="87"/>
    </row>
    <row r="53" spans="1:18" x14ac:dyDescent="0.3">
      <c r="A53" s="87"/>
      <c r="B53" s="87"/>
      <c r="C53" s="87"/>
      <c r="D53" s="87"/>
      <c r="E53" s="87"/>
      <c r="F53" s="87"/>
      <c r="G53" s="87"/>
      <c r="H53" s="87"/>
      <c r="I53" s="87"/>
      <c r="J53" s="87"/>
      <c r="K53" s="87"/>
      <c r="L53" s="87"/>
      <c r="M53" s="87"/>
      <c r="N53" s="87"/>
      <c r="O53" s="87"/>
      <c r="P53" s="87"/>
      <c r="Q53" s="87"/>
      <c r="R53" s="87"/>
    </row>
  </sheetData>
  <sheetProtection algorithmName="SHA-512" hashValue="umyAifB+dqeEnOE9NxMqSeBd+WukKboFNdBy0YKnp4Z8v81zLg1+SGjI3ACcsNin+W1qBC3Y7FGNJirLyUfs6w==" saltValue="VTHgvu8qpTVZypf1fa9uGw==" spinCount="100000" sheet="1" objects="1" scenarios="1" selectLockedCells="1" selectUnlockedCells="1"/>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Ark4">
    <pageSetUpPr fitToPage="1"/>
  </sheetPr>
  <dimension ref="A1:U60"/>
  <sheetViews>
    <sheetView topLeftCell="A5" zoomScale="90" zoomScaleNormal="90" workbookViewId="0">
      <selection activeCell="L19" sqref="L19"/>
    </sheetView>
  </sheetViews>
  <sheetFormatPr baseColWidth="10" defaultColWidth="11.44140625" defaultRowHeight="14.4" x14ac:dyDescent="0.3"/>
  <cols>
    <col min="1" max="1" width="2.77734375" style="2" customWidth="1"/>
    <col min="2" max="2" width="1" style="2" customWidth="1"/>
    <col min="3" max="3" width="22.21875" style="2" customWidth="1"/>
    <col min="4" max="4" width="19.77734375" style="2" customWidth="1"/>
    <col min="5" max="5" width="11.21875" style="2" customWidth="1"/>
    <col min="6" max="6" width="20.44140625" style="2" bestFit="1" customWidth="1"/>
    <col min="7" max="7" width="19.5546875" style="2" customWidth="1"/>
    <col min="8" max="8" width="25.21875" style="2" bestFit="1" customWidth="1"/>
    <col min="9" max="9" width="25.21875" style="2" customWidth="1"/>
    <col min="10" max="11" width="25.21875" style="2" bestFit="1" customWidth="1"/>
    <col min="12" max="12" width="33.44140625" style="2" customWidth="1"/>
    <col min="13" max="13" width="35.44140625" style="2" customWidth="1"/>
    <col min="14" max="14" width="9.21875" style="2" customWidth="1"/>
    <col min="15" max="15" width="6" style="2" customWidth="1"/>
    <col min="16" max="20" width="25.21875" style="2" bestFit="1" customWidth="1"/>
    <col min="21" max="16384" width="11.44140625" style="2"/>
  </cols>
  <sheetData>
    <row r="1" spans="1:21" x14ac:dyDescent="0.3">
      <c r="A1" s="1"/>
      <c r="B1" s="1"/>
      <c r="C1" s="1"/>
      <c r="D1" s="1"/>
      <c r="E1" s="1"/>
      <c r="F1" s="1"/>
      <c r="G1" s="1"/>
      <c r="H1" s="1"/>
      <c r="I1" s="1"/>
      <c r="J1" s="1"/>
      <c r="K1" s="1"/>
      <c r="L1" s="1"/>
      <c r="M1" s="1"/>
    </row>
    <row r="2" spans="1:21" ht="23.4" x14ac:dyDescent="0.45">
      <c r="A2" s="1"/>
      <c r="B2" s="3"/>
      <c r="C2" s="46" t="s">
        <v>77</v>
      </c>
      <c r="D2" s="14"/>
      <c r="E2" s="14"/>
      <c r="F2" s="14"/>
      <c r="G2" s="14"/>
      <c r="H2" s="14"/>
      <c r="I2" s="14"/>
      <c r="J2" s="14"/>
      <c r="K2" s="14"/>
      <c r="L2" s="14"/>
      <c r="M2" s="14"/>
    </row>
    <row r="3" spans="1:21" x14ac:dyDescent="0.3">
      <c r="A3" s="1"/>
      <c r="B3" s="3"/>
      <c r="D3" s="24"/>
    </row>
    <row r="4" spans="1:21" s="1" customFormat="1" ht="139.19999999999999" customHeight="1" x14ac:dyDescent="0.3">
      <c r="B4" s="3"/>
      <c r="C4" s="119" t="s">
        <v>85</v>
      </c>
      <c r="D4" s="119"/>
      <c r="E4" s="119"/>
      <c r="F4" s="119"/>
      <c r="G4" s="119"/>
      <c r="H4" s="119"/>
      <c r="I4" s="119"/>
      <c r="J4" s="119"/>
      <c r="K4" s="119"/>
      <c r="L4" s="119"/>
      <c r="M4" s="119"/>
      <c r="N4" s="2"/>
      <c r="O4" s="2"/>
      <c r="P4" s="2"/>
      <c r="Q4" s="2"/>
      <c r="R4" s="2"/>
      <c r="S4" s="82"/>
      <c r="T4" s="82"/>
      <c r="U4" s="82"/>
    </row>
    <row r="5" spans="1:21" x14ac:dyDescent="0.3">
      <c r="A5" s="1"/>
      <c r="B5" s="3"/>
      <c r="D5" s="24"/>
      <c r="E5" s="5"/>
      <c r="L5" s="2" t="s">
        <v>104</v>
      </c>
    </row>
    <row r="6" spans="1:21" x14ac:dyDescent="0.3">
      <c r="A6" s="1"/>
      <c r="B6" s="3"/>
      <c r="C6" s="24" t="s">
        <v>20</v>
      </c>
      <c r="D6" s="24"/>
      <c r="E6" s="5"/>
      <c r="J6" s="5"/>
      <c r="K6" s="5"/>
      <c r="L6" s="81" t="s">
        <v>109</v>
      </c>
      <c r="M6" s="81" t="s">
        <v>110</v>
      </c>
    </row>
    <row r="7" spans="1:21" x14ac:dyDescent="0.3">
      <c r="A7" s="1"/>
      <c r="B7" s="3"/>
      <c r="C7" s="43" t="s">
        <v>73</v>
      </c>
      <c r="D7" s="55" t="s">
        <v>74</v>
      </c>
      <c r="E7" s="60"/>
      <c r="H7" s="21" t="s">
        <v>78</v>
      </c>
      <c r="I7" s="62" t="s">
        <v>118</v>
      </c>
      <c r="J7" s="21" t="s">
        <v>79</v>
      </c>
      <c r="K7" s="53"/>
      <c r="L7" s="57" t="s">
        <v>105</v>
      </c>
      <c r="M7" s="57" t="s">
        <v>89</v>
      </c>
      <c r="P7" s="62" t="s">
        <v>89</v>
      </c>
      <c r="Q7" s="62" t="s">
        <v>90</v>
      </c>
      <c r="R7" s="83" t="s">
        <v>103</v>
      </c>
    </row>
    <row r="8" spans="1:21" x14ac:dyDescent="0.3">
      <c r="A8" s="1"/>
      <c r="B8" s="3"/>
      <c r="C8" s="18" t="s">
        <v>17</v>
      </c>
      <c r="D8" s="56" t="s">
        <v>78</v>
      </c>
      <c r="E8" s="61"/>
      <c r="H8" s="17" t="s">
        <v>102</v>
      </c>
      <c r="I8" s="57" t="s">
        <v>102</v>
      </c>
      <c r="J8" s="17" t="s">
        <v>102</v>
      </c>
      <c r="K8" s="25"/>
      <c r="L8" s="57" t="s">
        <v>106</v>
      </c>
      <c r="M8" s="57" t="s">
        <v>89</v>
      </c>
      <c r="N8" s="58"/>
      <c r="P8" s="71" t="s">
        <v>120</v>
      </c>
      <c r="Q8" s="60" t="s">
        <v>97</v>
      </c>
      <c r="R8" s="57" t="s">
        <v>51</v>
      </c>
    </row>
    <row r="9" spans="1:21" x14ac:dyDescent="0.3">
      <c r="A9" s="1"/>
      <c r="B9" s="3"/>
      <c r="C9" s="18" t="s">
        <v>18</v>
      </c>
      <c r="D9" s="56" t="s">
        <v>79</v>
      </c>
      <c r="E9" s="61"/>
      <c r="H9" s="17" t="s">
        <v>101</v>
      </c>
      <c r="I9" s="57" t="s">
        <v>101</v>
      </c>
      <c r="J9" s="17" t="s">
        <v>101</v>
      </c>
      <c r="K9" s="64"/>
      <c r="L9" s="57" t="s">
        <v>107</v>
      </c>
      <c r="M9" s="57" t="s">
        <v>90</v>
      </c>
      <c r="N9" s="58"/>
      <c r="P9" s="60" t="s">
        <v>122</v>
      </c>
      <c r="Q9" s="60" t="s">
        <v>98</v>
      </c>
    </row>
    <row r="10" spans="1:21" x14ac:dyDescent="0.3">
      <c r="A10" s="1"/>
      <c r="B10" s="3"/>
      <c r="C10" s="44" t="s">
        <v>75</v>
      </c>
      <c r="D10" s="5"/>
      <c r="E10" s="5"/>
      <c r="H10" s="17" t="s">
        <v>22</v>
      </c>
      <c r="I10" s="57" t="s">
        <v>116</v>
      </c>
      <c r="J10" s="17" t="s">
        <v>22</v>
      </c>
      <c r="K10" s="25"/>
      <c r="L10" s="57" t="s">
        <v>108</v>
      </c>
      <c r="M10" s="57" t="s">
        <v>90</v>
      </c>
      <c r="N10" s="58"/>
      <c r="P10" s="60" t="s">
        <v>121</v>
      </c>
      <c r="Q10" s="60" t="s">
        <v>99</v>
      </c>
    </row>
    <row r="11" spans="1:21" x14ac:dyDescent="0.3">
      <c r="A11" s="1"/>
      <c r="B11" s="3"/>
      <c r="H11" s="17" t="s">
        <v>40</v>
      </c>
      <c r="I11" s="57" t="s">
        <v>125</v>
      </c>
      <c r="J11" s="17" t="s">
        <v>40</v>
      </c>
      <c r="L11" s="57" t="s">
        <v>162</v>
      </c>
      <c r="M11" s="57" t="s">
        <v>103</v>
      </c>
      <c r="N11" s="58"/>
      <c r="P11" s="60" t="s">
        <v>51</v>
      </c>
      <c r="Q11" s="60" t="s">
        <v>51</v>
      </c>
    </row>
    <row r="12" spans="1:21" x14ac:dyDescent="0.3">
      <c r="A12" s="1"/>
      <c r="B12" s="3"/>
      <c r="H12" s="17" t="s">
        <v>23</v>
      </c>
      <c r="I12" s="57" t="s">
        <v>125</v>
      </c>
      <c r="J12" s="57" t="s">
        <v>160</v>
      </c>
      <c r="L12" s="57" t="s">
        <v>163</v>
      </c>
      <c r="M12" s="57" t="s">
        <v>103</v>
      </c>
      <c r="N12" s="58"/>
    </row>
    <row r="13" spans="1:21" x14ac:dyDescent="0.3">
      <c r="A13" s="1"/>
      <c r="B13" s="3"/>
      <c r="H13" s="57" t="s">
        <v>160</v>
      </c>
      <c r="I13" s="57" t="s">
        <v>102</v>
      </c>
      <c r="J13" s="57" t="s">
        <v>159</v>
      </c>
      <c r="L13" s="57" t="s">
        <v>114</v>
      </c>
      <c r="M13" s="57" t="s">
        <v>103</v>
      </c>
      <c r="N13" s="58"/>
      <c r="P13" s="2" t="s">
        <v>100</v>
      </c>
    </row>
    <row r="14" spans="1:21" x14ac:dyDescent="0.3">
      <c r="A14" s="1"/>
      <c r="B14" s="3"/>
      <c r="H14" s="57" t="s">
        <v>159</v>
      </c>
      <c r="I14" s="57" t="s">
        <v>101</v>
      </c>
      <c r="J14" s="2" t="s">
        <v>161</v>
      </c>
      <c r="L14" s="57" t="s">
        <v>129</v>
      </c>
      <c r="M14" s="57" t="s">
        <v>103</v>
      </c>
      <c r="N14" s="58"/>
      <c r="P14" s="5"/>
      <c r="Q14" s="14"/>
      <c r="R14" s="5"/>
    </row>
    <row r="15" spans="1:21" x14ac:dyDescent="0.3">
      <c r="A15" s="1"/>
      <c r="B15" s="3"/>
      <c r="F15" s="54"/>
      <c r="G15" s="25"/>
      <c r="H15" s="65" t="s">
        <v>161</v>
      </c>
      <c r="I15" s="17" t="s">
        <v>116</v>
      </c>
      <c r="L15" s="57" t="s">
        <v>111</v>
      </c>
      <c r="M15" s="57" t="s">
        <v>103</v>
      </c>
      <c r="N15" s="58"/>
      <c r="P15" s="5"/>
      <c r="Q15" s="14"/>
      <c r="R15" s="5"/>
    </row>
    <row r="16" spans="1:21" x14ac:dyDescent="0.3">
      <c r="A16" s="1"/>
      <c r="B16" s="3"/>
      <c r="G16" s="25"/>
      <c r="H16" s="45" t="s">
        <v>76</v>
      </c>
      <c r="L16" s="57" t="s">
        <v>112</v>
      </c>
      <c r="M16" s="57" t="s">
        <v>103</v>
      </c>
      <c r="N16" s="58"/>
      <c r="P16" s="5"/>
      <c r="Q16" s="14"/>
      <c r="R16" s="5"/>
    </row>
    <row r="17" spans="1:21" x14ac:dyDescent="0.3">
      <c r="A17" s="1"/>
      <c r="B17" s="3"/>
      <c r="F17" s="25"/>
      <c r="G17" s="25"/>
      <c r="L17" s="57" t="s">
        <v>113</v>
      </c>
      <c r="M17" s="57" t="s">
        <v>103</v>
      </c>
      <c r="P17" s="5"/>
      <c r="Q17" s="5"/>
      <c r="R17" s="5"/>
    </row>
    <row r="18" spans="1:21" s="1" customFormat="1" x14ac:dyDescent="0.3">
      <c r="B18" s="3"/>
      <c r="C18" s="2" t="s">
        <v>80</v>
      </c>
      <c r="D18" s="2"/>
      <c r="E18" s="2"/>
      <c r="F18" s="2"/>
      <c r="G18" s="2"/>
      <c r="H18" s="2"/>
      <c r="I18" s="2"/>
      <c r="J18" s="2"/>
      <c r="K18" s="2"/>
      <c r="L18" s="57" t="s">
        <v>128</v>
      </c>
      <c r="M18" s="57" t="s">
        <v>103</v>
      </c>
      <c r="N18" s="2"/>
      <c r="O18" s="2"/>
      <c r="P18" s="5"/>
      <c r="Q18" s="5"/>
      <c r="R18" s="5"/>
      <c r="S18" s="2"/>
      <c r="T18" s="2"/>
      <c r="U18" s="2"/>
    </row>
    <row r="19" spans="1:21" s="1" customFormat="1" x14ac:dyDescent="0.3">
      <c r="B19" s="3"/>
      <c r="C19" s="2" t="s">
        <v>81</v>
      </c>
      <c r="D19" s="2"/>
      <c r="E19" s="2"/>
      <c r="F19" s="2"/>
      <c r="G19" s="2"/>
      <c r="H19" s="2"/>
      <c r="I19" s="2"/>
      <c r="J19" s="2"/>
      <c r="K19" s="2"/>
      <c r="L19" s="57" t="s">
        <v>164</v>
      </c>
      <c r="M19" s="57" t="s">
        <v>103</v>
      </c>
      <c r="N19" s="2"/>
      <c r="O19" s="2"/>
      <c r="P19" s="2"/>
      <c r="Q19" s="2"/>
      <c r="R19" s="2"/>
      <c r="S19" s="2"/>
      <c r="T19" s="2"/>
      <c r="U19" s="2"/>
    </row>
    <row r="20" spans="1:21" s="1" customFormat="1" x14ac:dyDescent="0.3">
      <c r="B20" s="3"/>
      <c r="C20" s="2" t="s">
        <v>82</v>
      </c>
      <c r="D20" s="2"/>
      <c r="E20" s="2"/>
      <c r="F20" s="2"/>
      <c r="G20" s="2"/>
      <c r="H20" s="2"/>
      <c r="I20" s="2"/>
      <c r="J20" s="2"/>
      <c r="K20" s="2"/>
      <c r="L20" s="54"/>
      <c r="M20" s="54"/>
      <c r="N20" s="2"/>
      <c r="O20" s="2"/>
      <c r="P20" s="2"/>
      <c r="Q20" s="2"/>
      <c r="R20" s="2"/>
      <c r="S20" s="2"/>
      <c r="T20" s="2"/>
      <c r="U20" s="2"/>
    </row>
    <row r="21" spans="1:21" s="1" customFormat="1" x14ac:dyDescent="0.3">
      <c r="B21" s="3"/>
      <c r="C21" s="2" t="s">
        <v>83</v>
      </c>
      <c r="D21" s="2"/>
      <c r="E21" s="2"/>
      <c r="F21" s="2"/>
      <c r="G21" s="2"/>
      <c r="H21" s="2"/>
      <c r="I21" s="2"/>
      <c r="J21" s="2"/>
      <c r="K21" s="2"/>
      <c r="L21" s="54"/>
      <c r="M21" s="54"/>
      <c r="N21" s="2"/>
      <c r="O21" s="2"/>
      <c r="P21" s="2"/>
      <c r="Q21" s="2"/>
      <c r="R21" s="2"/>
      <c r="S21" s="2"/>
      <c r="T21" s="2"/>
      <c r="U21" s="2"/>
    </row>
    <row r="22" spans="1:21" s="1" customFormat="1" x14ac:dyDescent="0.3">
      <c r="B22" s="3"/>
      <c r="C22" s="2" t="s">
        <v>84</v>
      </c>
      <c r="D22" s="2"/>
      <c r="E22" s="2"/>
      <c r="F22" s="2"/>
      <c r="G22" s="2"/>
      <c r="H22" s="2"/>
      <c r="I22" s="2"/>
      <c r="J22" s="2"/>
      <c r="K22" s="2"/>
      <c r="L22" s="2"/>
      <c r="M22" s="2"/>
      <c r="N22" s="2"/>
      <c r="O22" s="2"/>
      <c r="P22" s="2"/>
      <c r="Q22" s="2"/>
      <c r="R22" s="2"/>
      <c r="S22" s="2"/>
      <c r="T22" s="2"/>
      <c r="U22" s="2"/>
    </row>
    <row r="23" spans="1:21" x14ac:dyDescent="0.3">
      <c r="A23" s="1"/>
      <c r="B23" s="3"/>
      <c r="F23" s="25"/>
      <c r="G23" s="25"/>
    </row>
    <row r="24" spans="1:21" x14ac:dyDescent="0.3">
      <c r="A24" s="1"/>
      <c r="B24" s="1"/>
      <c r="C24" s="1"/>
      <c r="D24" s="1"/>
      <c r="E24" s="1"/>
      <c r="F24" s="1"/>
      <c r="G24" s="1"/>
      <c r="H24" s="1"/>
      <c r="I24" s="1"/>
      <c r="J24" s="1"/>
      <c r="K24" s="1"/>
      <c r="N24" s="25"/>
      <c r="O24" s="25"/>
      <c r="P24" s="5"/>
    </row>
    <row r="25" spans="1:21" x14ac:dyDescent="0.3">
      <c r="A25" s="1"/>
      <c r="B25" s="3"/>
      <c r="C25" s="23" t="s">
        <v>21</v>
      </c>
      <c r="D25" s="14"/>
      <c r="E25" s="14"/>
      <c r="F25" s="14"/>
      <c r="G25" s="14"/>
      <c r="H25" s="14"/>
      <c r="I25" s="14"/>
      <c r="J25" s="14"/>
      <c r="K25" s="14"/>
      <c r="L25" s="14"/>
      <c r="M25" s="14"/>
      <c r="N25" s="25"/>
      <c r="O25" s="25"/>
      <c r="P25" s="5"/>
    </row>
    <row r="26" spans="1:21" x14ac:dyDescent="0.3">
      <c r="A26" s="1"/>
      <c r="B26" s="3"/>
      <c r="E26" s="15"/>
      <c r="N26" s="25"/>
      <c r="O26" s="25"/>
      <c r="P26" s="5"/>
    </row>
    <row r="27" spans="1:21" x14ac:dyDescent="0.3">
      <c r="A27" s="1"/>
      <c r="B27" s="3"/>
      <c r="C27" s="2" t="s">
        <v>26</v>
      </c>
      <c r="D27" s="15" t="s">
        <v>86</v>
      </c>
      <c r="N27" s="5"/>
      <c r="O27" s="5"/>
      <c r="P27" s="5"/>
    </row>
    <row r="28" spans="1:21" x14ac:dyDescent="0.3">
      <c r="A28" s="1"/>
      <c r="B28" s="3"/>
      <c r="C28" s="2" t="s">
        <v>27</v>
      </c>
      <c r="D28" s="15" t="s">
        <v>130</v>
      </c>
      <c r="N28" s="25"/>
      <c r="O28" s="25"/>
      <c r="P28" s="5"/>
    </row>
    <row r="29" spans="1:21" x14ac:dyDescent="0.3">
      <c r="A29" s="1"/>
      <c r="B29" s="3"/>
      <c r="C29" s="2" t="s">
        <v>132</v>
      </c>
      <c r="D29" s="2" t="s">
        <v>131</v>
      </c>
      <c r="N29" s="25"/>
      <c r="O29" s="25"/>
      <c r="P29" s="5"/>
    </row>
    <row r="30" spans="1:21" x14ac:dyDescent="0.3">
      <c r="A30" s="1"/>
      <c r="B30" s="3"/>
      <c r="C30" s="2" t="s">
        <v>28</v>
      </c>
      <c r="D30" s="15" t="s">
        <v>133</v>
      </c>
      <c r="N30" s="25"/>
      <c r="O30" s="25"/>
      <c r="P30" s="5"/>
    </row>
    <row r="31" spans="1:21" x14ac:dyDescent="0.3">
      <c r="A31" s="1"/>
      <c r="B31" s="3"/>
      <c r="N31" s="5"/>
      <c r="O31" s="5"/>
      <c r="P31" s="5"/>
    </row>
    <row r="32" spans="1:21" x14ac:dyDescent="0.3">
      <c r="A32" s="1"/>
      <c r="B32" s="3"/>
      <c r="C32" s="2" t="s">
        <v>29</v>
      </c>
      <c r="D32" s="19"/>
      <c r="N32" s="5"/>
      <c r="O32" s="5"/>
      <c r="P32" s="5"/>
    </row>
    <row r="33" spans="1:13" x14ac:dyDescent="0.3">
      <c r="A33" s="1"/>
      <c r="B33" s="3"/>
      <c r="D33" s="27"/>
      <c r="E33" s="26"/>
    </row>
    <row r="34" spans="1:13" x14ac:dyDescent="0.3">
      <c r="A34" s="1"/>
      <c r="B34" s="3"/>
      <c r="D34" s="28"/>
      <c r="E34" s="29"/>
    </row>
    <row r="35" spans="1:13" x14ac:dyDescent="0.3">
      <c r="A35" s="1"/>
      <c r="B35" s="3"/>
      <c r="C35" s="5"/>
      <c r="D35" s="31"/>
      <c r="E35" s="30"/>
      <c r="F35" s="5"/>
      <c r="G35" s="5"/>
      <c r="H35" s="5"/>
      <c r="I35" s="5"/>
      <c r="J35" s="5"/>
      <c r="K35" s="5"/>
      <c r="L35" s="5"/>
      <c r="M35" s="5"/>
    </row>
    <row r="36" spans="1:13" x14ac:dyDescent="0.3">
      <c r="A36" s="1"/>
      <c r="B36" s="3"/>
      <c r="C36" s="5"/>
      <c r="D36" s="5"/>
      <c r="E36" s="5"/>
      <c r="F36" s="5"/>
      <c r="G36" s="5"/>
      <c r="H36" s="5"/>
      <c r="I36" s="5"/>
      <c r="J36" s="5"/>
      <c r="K36" s="5"/>
      <c r="L36" s="5"/>
      <c r="M36" s="5"/>
    </row>
    <row r="37" spans="1:13" x14ac:dyDescent="0.3">
      <c r="A37" s="1"/>
      <c r="B37" s="1"/>
      <c r="C37" s="10"/>
      <c r="D37" s="10"/>
      <c r="E37" s="10"/>
      <c r="F37" s="10"/>
      <c r="G37" s="10"/>
      <c r="H37" s="10"/>
      <c r="I37" s="10"/>
      <c r="J37" s="10"/>
      <c r="K37" s="10"/>
      <c r="L37" s="5"/>
      <c r="M37" s="5"/>
    </row>
    <row r="38" spans="1:13" x14ac:dyDescent="0.3">
      <c r="A38" s="1"/>
      <c r="B38" s="3"/>
      <c r="C38" s="23" t="s">
        <v>24</v>
      </c>
      <c r="D38" s="14"/>
      <c r="E38" s="14"/>
      <c r="F38" s="14"/>
      <c r="G38" s="14"/>
      <c r="H38" s="14"/>
      <c r="I38" s="14"/>
      <c r="J38" s="14"/>
      <c r="K38" s="14"/>
      <c r="L38" s="14"/>
      <c r="M38" s="14"/>
    </row>
    <row r="39" spans="1:13" x14ac:dyDescent="0.3">
      <c r="A39" s="1"/>
      <c r="B39" s="3"/>
      <c r="C39" s="5"/>
      <c r="D39" s="5"/>
      <c r="E39" s="5"/>
      <c r="F39" s="5"/>
      <c r="G39" s="5"/>
      <c r="H39" s="5"/>
      <c r="I39" s="5"/>
      <c r="J39" s="5"/>
      <c r="K39" s="5"/>
      <c r="L39" s="5"/>
      <c r="M39" s="5"/>
    </row>
    <row r="40" spans="1:13" x14ac:dyDescent="0.3">
      <c r="A40" s="1"/>
      <c r="B40" s="3"/>
      <c r="C40" s="5" t="s">
        <v>30</v>
      </c>
      <c r="D40" s="20" t="s">
        <v>134</v>
      </c>
      <c r="E40" s="5"/>
      <c r="F40" s="5"/>
      <c r="G40" s="5"/>
      <c r="H40" s="5"/>
      <c r="I40" s="5"/>
      <c r="J40" s="5"/>
      <c r="K40" s="5"/>
      <c r="L40" s="5"/>
      <c r="M40" s="5"/>
    </row>
    <row r="41" spans="1:13" x14ac:dyDescent="0.3">
      <c r="A41" s="1"/>
      <c r="B41" s="3"/>
      <c r="C41" s="5" t="s">
        <v>119</v>
      </c>
      <c r="D41" s="5" t="s">
        <v>135</v>
      </c>
      <c r="E41" s="5"/>
      <c r="F41" s="5"/>
      <c r="G41" s="5"/>
      <c r="H41" s="5"/>
      <c r="I41" s="5"/>
      <c r="J41" s="5"/>
      <c r="K41" s="5"/>
      <c r="L41" s="5"/>
      <c r="M41" s="5"/>
    </row>
    <row r="42" spans="1:13" x14ac:dyDescent="0.3">
      <c r="A42" s="1"/>
      <c r="B42" s="1"/>
      <c r="C42" s="10"/>
      <c r="D42" s="10"/>
      <c r="E42" s="10"/>
      <c r="F42" s="10"/>
      <c r="G42" s="10"/>
      <c r="H42" s="10"/>
      <c r="I42" s="10"/>
      <c r="J42" s="10"/>
      <c r="K42" s="10"/>
      <c r="L42" s="5"/>
      <c r="M42" s="5"/>
    </row>
    <row r="43" spans="1:13" x14ac:dyDescent="0.3">
      <c r="A43" s="1"/>
      <c r="B43" s="3"/>
      <c r="C43" s="23" t="s">
        <v>25</v>
      </c>
      <c r="D43" s="14"/>
      <c r="E43" s="14"/>
      <c r="F43" s="14"/>
      <c r="G43" s="14"/>
      <c r="H43" s="14"/>
      <c r="I43" s="14"/>
      <c r="J43" s="14"/>
      <c r="K43" s="14"/>
      <c r="L43" s="14"/>
      <c r="M43" s="14"/>
    </row>
    <row r="44" spans="1:13" x14ac:dyDescent="0.3">
      <c r="A44" s="1"/>
      <c r="B44" s="3"/>
      <c r="C44" s="5"/>
      <c r="D44" s="5"/>
      <c r="E44" s="5"/>
      <c r="F44" s="5"/>
      <c r="G44" s="5"/>
      <c r="H44" s="5"/>
      <c r="I44" s="5"/>
      <c r="J44" s="5"/>
      <c r="K44" s="5"/>
      <c r="L44" s="5"/>
      <c r="M44" s="5"/>
    </row>
    <row r="45" spans="1:13" x14ac:dyDescent="0.3">
      <c r="A45" s="1"/>
      <c r="B45" s="3"/>
      <c r="C45" s="2" t="s">
        <v>31</v>
      </c>
      <c r="D45" s="15" t="s">
        <v>86</v>
      </c>
    </row>
    <row r="46" spans="1:13" x14ac:dyDescent="0.3">
      <c r="A46" s="1"/>
      <c r="B46" s="3"/>
      <c r="C46" s="2" t="s">
        <v>32</v>
      </c>
      <c r="D46" s="15" t="s">
        <v>136</v>
      </c>
    </row>
    <row r="47" spans="1:13" x14ac:dyDescent="0.3">
      <c r="A47" s="1"/>
      <c r="B47" s="3"/>
      <c r="C47" s="2" t="s">
        <v>138</v>
      </c>
      <c r="D47" s="15" t="s">
        <v>137</v>
      </c>
    </row>
    <row r="48" spans="1:13" x14ac:dyDescent="0.3">
      <c r="A48" s="1"/>
      <c r="B48" s="3"/>
      <c r="C48" s="2" t="s">
        <v>33</v>
      </c>
      <c r="D48" s="15" t="s">
        <v>139</v>
      </c>
    </row>
    <row r="49" spans="1:13" x14ac:dyDescent="0.3">
      <c r="A49" s="1"/>
      <c r="B49" s="3"/>
    </row>
    <row r="50" spans="1:13" x14ac:dyDescent="0.3">
      <c r="A50" s="1"/>
      <c r="B50" s="3"/>
      <c r="C50" s="2" t="s">
        <v>34</v>
      </c>
    </row>
    <row r="51" spans="1:13" x14ac:dyDescent="0.3">
      <c r="A51" s="1"/>
      <c r="B51" s="3"/>
      <c r="D51" s="27"/>
      <c r="E51" s="26"/>
    </row>
    <row r="52" spans="1:13" x14ac:dyDescent="0.3">
      <c r="A52" s="1"/>
      <c r="B52" s="3"/>
      <c r="D52" s="28"/>
      <c r="E52" s="29"/>
    </row>
    <row r="53" spans="1:13" x14ac:dyDescent="0.3">
      <c r="A53" s="1"/>
      <c r="B53" s="3"/>
      <c r="D53" s="31"/>
      <c r="E53" s="30"/>
    </row>
    <row r="54" spans="1:13" x14ac:dyDescent="0.3">
      <c r="A54" s="1"/>
      <c r="B54" s="3"/>
    </row>
    <row r="55" spans="1:13" x14ac:dyDescent="0.3">
      <c r="A55" s="1"/>
      <c r="B55" s="1"/>
      <c r="C55" s="1"/>
      <c r="D55" s="1"/>
      <c r="E55" s="1"/>
      <c r="F55" s="1"/>
      <c r="G55" s="1"/>
      <c r="H55" s="1"/>
      <c r="I55" s="1"/>
      <c r="J55" s="1"/>
      <c r="K55" s="1"/>
    </row>
    <row r="56" spans="1:13" x14ac:dyDescent="0.3">
      <c r="A56" s="1"/>
      <c r="B56" s="3"/>
      <c r="C56" s="23" t="s">
        <v>35</v>
      </c>
      <c r="D56" s="14"/>
      <c r="E56" s="14"/>
      <c r="F56" s="14"/>
      <c r="G56" s="14"/>
      <c r="H56" s="14"/>
      <c r="I56" s="14"/>
      <c r="J56" s="14"/>
      <c r="K56" s="14"/>
      <c r="L56" s="14"/>
      <c r="M56" s="14"/>
    </row>
    <row r="57" spans="1:13" x14ac:dyDescent="0.3">
      <c r="A57" s="1"/>
      <c r="B57" s="3"/>
    </row>
    <row r="58" spans="1:13" x14ac:dyDescent="0.3">
      <c r="A58" s="1"/>
      <c r="B58" s="3"/>
      <c r="C58" s="2" t="s">
        <v>36</v>
      </c>
      <c r="D58" s="15" t="s">
        <v>140</v>
      </c>
    </row>
    <row r="59" spans="1:13" x14ac:dyDescent="0.3">
      <c r="A59" s="1"/>
      <c r="B59" s="3"/>
      <c r="C59" s="2" t="s">
        <v>119</v>
      </c>
      <c r="D59" s="2" t="s">
        <v>141</v>
      </c>
    </row>
    <row r="60" spans="1:13" x14ac:dyDescent="0.3">
      <c r="A60" s="1"/>
      <c r="B60" s="1"/>
      <c r="C60" s="1"/>
      <c r="D60" s="1"/>
      <c r="E60" s="1"/>
      <c r="F60" s="1"/>
      <c r="G60" s="1"/>
      <c r="H60" s="1"/>
      <c r="I60" s="1"/>
      <c r="J60" s="1"/>
      <c r="K60" s="1"/>
    </row>
  </sheetData>
  <sheetProtection algorithmName="SHA-512" hashValue="tVsjclWlpL7ezXDAGPX7S/CGI2wbSrl3Y0ExJtHi9fmSUC+pBA84TCsJCOka0b/e1H+D185T1Deg5fmzmPb86w==" saltValue="1gf+Bcypn2soeYlEiqG2rg==" spinCount="100000" sheet="1" objects="1" scenarios="1" selectLockedCells="1" selectUnlockedCells="1"/>
  <mergeCells count="1">
    <mergeCell ref="C4:M4"/>
  </mergeCells>
  <dataValidations disablePrompts="1" count="1">
    <dataValidation type="list" allowBlank="1" showInputMessage="1" showErrorMessage="1" sqref="K18" xr:uid="{00000000-0002-0000-0200-000000000000}">
      <formula1>CHOOSE(RIGHT(VLOOKUP(KjøretøyFør&amp;", "&amp;DrivstoffFør,$L$6:$M$19,2,FALSE),1)-2,Gruppe_3,Gruppe_4,Gruppe_5)</formula1>
    </dataValidation>
  </dataValidations>
  <pageMargins left="0.25" right="0.25" top="0.75" bottom="0.75" header="0.3" footer="0.3"/>
  <pageSetup paperSize="9" scale="68"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gdc15e87e6184dc285cecc59dfe3e409 xmlns="99b93dda-0db1-4804-bcd9-79ac3408f7b3">
      <Terms xmlns="http://schemas.microsoft.com/office/infopath/2007/PartnerControls"/>
    </gdc15e87e6184dc285cecc59dfe3e409>
    <TaxCatchAll xmlns="99b93dda-0db1-4804-bcd9-79ac3408f7b3">
      <Value>14</Value>
    </TaxCatchAll>
    <a707137999d24c5390df78a72943486a xmlns="99b93dda-0db1-4804-bcd9-79ac3408f7b3">
      <Terms xmlns="http://schemas.microsoft.com/office/infopath/2007/PartnerControls">
        <TermInfo xmlns="http://schemas.microsoft.com/office/infopath/2007/PartnerControls">
          <TermName xmlns="http://schemas.microsoft.com/office/infopath/2007/PartnerControls">Tiltaksberegninger</TermName>
          <TermId xmlns="http://schemas.microsoft.com/office/infopath/2007/PartnerControls">7e77b745-5d18-48d9-beea-061886f4c52c</TermId>
        </TermInfo>
      </Terms>
    </a707137999d24c5390df78a72943486a>
    <AvtaltDato xmlns="99b93dda-0db1-4804-bcd9-79ac3408f7b3" xsi:nil="true"/>
  </documentManagement>
</p:properties>
</file>

<file path=customXml/item2.xml><?xml version="1.0" encoding="utf-8"?>
<?mso-contentType ?>
<SharedContentType xmlns="Microsoft.SharePoint.Taxonomy.ContentTypeSync" SourceId="f3010fb3-0ead-40f9-8418-3186255a05f9" ContentTypeId="0x010100D14BD004BF1C4459B890F3727F09258020" PreviousValue="false"/>
</file>

<file path=customXml/item3.xml><?xml version="1.0" encoding="utf-8"?>
<ct:contentTypeSchema xmlns:ct="http://schemas.microsoft.com/office/2006/metadata/contentType" xmlns:ma="http://schemas.microsoft.com/office/2006/metadata/properties/metaAttributes" ct:_="" ma:_="" ma:contentTypeName="Regneark" ma:contentTypeID="0x010100D14BD004BF1C4459B890F3727F09258020001E16025C51229F49AC8061CAA0404587" ma:contentTypeVersion="6" ma:contentTypeDescription="Opprett et nytt dokument." ma:contentTypeScope="" ma:versionID="4326ce89f4b3a91a04b82351aab3f3b4">
  <xsd:schema xmlns:xsd="http://www.w3.org/2001/XMLSchema" xmlns:xs="http://www.w3.org/2001/XMLSchema" xmlns:p="http://schemas.microsoft.com/office/2006/metadata/properties" xmlns:ns2="99b93dda-0db1-4804-bcd9-79ac3408f7b3" targetNamespace="http://schemas.microsoft.com/office/2006/metadata/properties" ma:root="true" ma:fieldsID="0b78b3eb7b33415bd20866e705bab9b7" ns2:_="">
    <xsd:import namespace="99b93dda-0db1-4804-bcd9-79ac3408f7b3"/>
    <xsd:element name="properties">
      <xsd:complexType>
        <xsd:sequence>
          <xsd:element name="documentManagement">
            <xsd:complexType>
              <xsd:all>
                <xsd:element ref="ns2:gdc15e87e6184dc285cecc59dfe3e409" minOccurs="0"/>
                <xsd:element ref="ns2:TaxCatchAll" minOccurs="0"/>
                <xsd:element ref="ns2:TaxCatchAllLabel" minOccurs="0"/>
                <xsd:element ref="ns2:a707137999d24c5390df78a72943486a" minOccurs="0"/>
                <xsd:element ref="ns2:AvtaltDato"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9b93dda-0db1-4804-bcd9-79ac3408f7b3" elementFormDefault="qualified">
    <xsd:import namespace="http://schemas.microsoft.com/office/2006/documentManagement/types"/>
    <xsd:import namespace="http://schemas.microsoft.com/office/infopath/2007/PartnerControls"/>
    <xsd:element name="gdc15e87e6184dc285cecc59dfe3e409" ma:index="8" nillable="true" ma:taxonomy="true" ma:internalName="gdc15e87e6184dc285cecc59dfe3e409" ma:taxonomyFieldName="Dokumentkategori" ma:displayName="Dokumentkategori" ma:default="" ma:fieldId="{0dc15e87-e618-4dc2-85ce-cc59dfe3e409}" ma:taxonomyMulti="true" ma:sspId="f3010fb3-0ead-40f9-8418-3186255a05f9" ma:termSetId="53e1fc6a-97c5-4630-8402-445232887b95" ma:anchorId="00000000-0000-0000-0000-000000000000" ma:open="true" ma:isKeyword="false">
      <xsd:complexType>
        <xsd:sequence>
          <xsd:element ref="pc:Terms" minOccurs="0" maxOccurs="1"/>
        </xsd:sequence>
      </xsd:complexType>
    </xsd:element>
    <xsd:element name="TaxCatchAll" ma:index="9" nillable="true" ma:displayName="Taxonomy Catch All Column" ma:hidden="true" ma:list="{e68eb831-0698-449c-9c70-f524bef4d1f0}" ma:internalName="TaxCatchAll" ma:showField="CatchAllData" ma:web="b2b230d7-ee94-4020-9a75-c96748cb4478">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e68eb831-0698-449c-9c70-f524bef4d1f0}" ma:internalName="TaxCatchAllLabel" ma:readOnly="true" ma:showField="CatchAllDataLabel" ma:web="b2b230d7-ee94-4020-9a75-c96748cb4478">
      <xsd:complexType>
        <xsd:complexContent>
          <xsd:extension base="dms:MultiChoiceLookup">
            <xsd:sequence>
              <xsd:element name="Value" type="dms:Lookup" maxOccurs="unbounded" minOccurs="0" nillable="true"/>
            </xsd:sequence>
          </xsd:extension>
        </xsd:complexContent>
      </xsd:complexType>
    </xsd:element>
    <xsd:element name="a707137999d24c5390df78a72943486a" ma:index="12" nillable="true" ma:taxonomy="true" ma:internalName="a707137999d24c5390df78a72943486a" ma:taxonomyFieldName="Stikkord" ma:displayName="Stikkord" ma:readOnly="false" ma:default="" ma:fieldId="{a7071379-99d2-4c53-90df-78a72943486a}" ma:taxonomyMulti="true" ma:sspId="f3010fb3-0ead-40f9-8418-3186255a05f9" ma:termSetId="5b9839b4-4137-4aaf-bfa7-b3e208cd477c" ma:anchorId="00000000-0000-0000-0000-000000000000" ma:open="true" ma:isKeyword="false">
      <xsd:complexType>
        <xsd:sequence>
          <xsd:element ref="pc:Terms" minOccurs="0" maxOccurs="1"/>
        </xsd:sequence>
      </xsd:complexType>
    </xsd:element>
    <xsd:element name="AvtaltDato" ma:index="14" nillable="true" ma:displayName="Avtalt dato" ma:format="DateOnly" ma:indexed="true" ma:internalName="AvtaltDato" ma:readOnly="false">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holdstype"/>
        <xsd:element ref="dc:title" minOccurs="0" maxOccurs="1" ma:index="4" ma:displayName="Tit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23FEBBC-DEE7-4848-AAEC-6290CB38EC32}">
  <ds:schemaRefs>
    <ds:schemaRef ds:uri="http://schemas.openxmlformats.org/package/2006/metadata/core-properties"/>
    <ds:schemaRef ds:uri="99b93dda-0db1-4804-bcd9-79ac3408f7b3"/>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purl.org/dc/terms/"/>
    <ds:schemaRef ds:uri="http://www.w3.org/XML/1998/namespace"/>
    <ds:schemaRef ds:uri="http://purl.org/dc/dcmitype/"/>
  </ds:schemaRefs>
</ds:datastoreItem>
</file>

<file path=customXml/itemProps2.xml><?xml version="1.0" encoding="utf-8"?>
<ds:datastoreItem xmlns:ds="http://schemas.openxmlformats.org/officeDocument/2006/customXml" ds:itemID="{C46E724C-D5F9-4854-B44C-314ACEB58C05}">
  <ds:schemaRefs>
    <ds:schemaRef ds:uri="Microsoft.SharePoint.Taxonomy.ContentTypeSync"/>
  </ds:schemaRefs>
</ds:datastoreItem>
</file>

<file path=customXml/itemProps3.xml><?xml version="1.0" encoding="utf-8"?>
<ds:datastoreItem xmlns:ds="http://schemas.openxmlformats.org/officeDocument/2006/customXml" ds:itemID="{85B0AD55-964A-4904-BFEE-26EE7F14A85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9b93dda-0db1-4804-bcd9-79ac3408f7b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52965165-DA08-450E-AA04-AC0CA7F7987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4</vt:i4>
      </vt:variant>
      <vt:variant>
        <vt:lpstr>Navngitte områder</vt:lpstr>
      </vt:variant>
      <vt:variant>
        <vt:i4>42</vt:i4>
      </vt:variant>
    </vt:vector>
  </HeadingPairs>
  <TitlesOfParts>
    <vt:vector size="46" baseType="lpstr">
      <vt:lpstr>Tiltaksberegning</vt:lpstr>
      <vt:lpstr>Metode og bakgrunnsdata</vt:lpstr>
      <vt:lpstr>Versjonslogg</vt:lpstr>
      <vt:lpstr>Skjult</vt:lpstr>
      <vt:lpstr>AntallKjøretøyEtter</vt:lpstr>
      <vt:lpstr>AntallKjøretøyFør</vt:lpstr>
      <vt:lpstr>DRIVSTOFF_Personbil</vt:lpstr>
      <vt:lpstr>DRIVSTOFF_Varebil</vt:lpstr>
      <vt:lpstr>DrivstoffEtter</vt:lpstr>
      <vt:lpstr>DrivstoffFør</vt:lpstr>
      <vt:lpstr>EuroklasseEtter</vt:lpstr>
      <vt:lpstr>EuroklasseFør</vt:lpstr>
      <vt:lpstr>Gruppe_1</vt:lpstr>
      <vt:lpstr>Gruppe_2</vt:lpstr>
      <vt:lpstr>Gruppe_3</vt:lpstr>
      <vt:lpstr>Gruppe_4</vt:lpstr>
      <vt:lpstr>Gruppe_5</vt:lpstr>
      <vt:lpstr>KjørelengdePerKjøretøyEtter</vt:lpstr>
      <vt:lpstr>KjørelengdePerKjøretøyFør</vt:lpstr>
      <vt:lpstr>KJØRETØY</vt:lpstr>
      <vt:lpstr>KJØRETØY_Kjøretøy</vt:lpstr>
      <vt:lpstr>KJØRETØYDRIVSTOFF</vt:lpstr>
      <vt:lpstr>KjøretøyEtter</vt:lpstr>
      <vt:lpstr>KjøretøyFør</vt:lpstr>
      <vt:lpstr>KjøretøyOgDrivstoffFør</vt:lpstr>
      <vt:lpstr>Personbil__bensin</vt:lpstr>
      <vt:lpstr>Personbil__diesel</vt:lpstr>
      <vt:lpstr>Personbil__el_hydrogen</vt:lpstr>
      <vt:lpstr>Personbil__hybrid</vt:lpstr>
      <vt:lpstr>Personbil__LPG</vt:lpstr>
      <vt:lpstr>Personbil__snitt_bensin_og_diesel</vt:lpstr>
      <vt:lpstr>StørrelsesklasseEtter</vt:lpstr>
      <vt:lpstr>StørrelsesklasseFør</vt:lpstr>
      <vt:lpstr>Tiltakets_effekt_reduksjon_av_utslipp</vt:lpstr>
      <vt:lpstr>Utslipp_dersom_tiltaket_gjennomføres</vt:lpstr>
      <vt:lpstr>Utslipp_uten_tiltaket</vt:lpstr>
      <vt:lpstr>UTSLIPPSFAKTORER</vt:lpstr>
      <vt:lpstr>UTSLIPPSFAKTORER_Kategori2</vt:lpstr>
      <vt:lpstr>UTSLIPPSFAKTORER_Kategori3</vt:lpstr>
      <vt:lpstr>UTSLIPPSFAKTORER_Kjøretøy</vt:lpstr>
      <vt:lpstr>UtslippsfaktorEtter</vt:lpstr>
      <vt:lpstr>UtslippsfaktorFør</vt:lpstr>
      <vt:lpstr>Varebil__bensin</vt:lpstr>
      <vt:lpstr>Varebil__diesel</vt:lpstr>
      <vt:lpstr>Varebil__el_hydrogen</vt:lpstr>
      <vt:lpstr>Varebil__hybrid</vt:lpstr>
    </vt:vector>
  </TitlesOfParts>
  <Company>Miljødirektoratet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Person og varebil - teknologi og kjørelengdetiltak</dc:title>
  <dc:creator>Anne Zimmer Jacobsen</dc:creator>
  <cp:lastModifiedBy>Tomas Seim</cp:lastModifiedBy>
  <cp:lastPrinted>2017-09-12T12:25:54Z</cp:lastPrinted>
  <dcterms:created xsi:type="dcterms:W3CDTF">2017-01-18T08:59:28Z</dcterms:created>
  <dcterms:modified xsi:type="dcterms:W3CDTF">2020-06-30T09:03:05Z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0x010100D14BD004BF1C4459B890F3727F09258020001E16025C51229F49AC8061CAA0404587</vt:lpwstr>
  </property>
  <property fmtid="{D5CDD505-2E9C-101B-9397-08002B2CF9AE}" pid="3" name="Stikkord">
    <vt:lpwstr>14;#Tiltaksberegninger|7e77b745-5d18-48d9-beea-061886f4c52c</vt:lpwstr>
  </property>
  <property fmtid="{D5CDD505-2E9C-101B-9397-08002B2CF9AE}" pid="4" name="Dokumentkategori">
    <vt:lpwstr/>
  </property>
</Properties>
</file>