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66925"/>
  <xr:revisionPtr revIDLastSave="30" documentId="8_{200779CD-DB51-4598-B0D6-A60B2469EAE5}" xr6:coauthVersionLast="47" xr6:coauthVersionMax="47" xr10:uidLastSave="{8A581607-E397-4E5A-9FDC-48D528D5432F}"/>
  <workbookProtection workbookAlgorithmName="SHA-512" workbookHashValue="nQF+Szx58qp8Dl0eCxfrOQShC2qYVVuhXVtqdaGvgWLAx3bk8qujwoADysD+BdzPbGuEKERg0z0Vp1VfK2TxXQ==" workbookSaltValue="zw/a0Tsl4VcZ8Ji0l+2YkQ==" workbookSpinCount="100000" lockStructure="1"/>
  <bookViews>
    <workbookView xWindow="28680" yWindow="-195" windowWidth="29040" windowHeight="17520" xr2:uid="{4D5C14FA-9ED1-4F27-BAD5-61632F6023D0}"/>
  </bookViews>
  <sheets>
    <sheet name="Arealutslipp" sheetId="1" r:id="rId1"/>
    <sheet name="Konsekvenstabell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28" i="1"/>
  <c r="C29" i="1"/>
  <c r="C27" i="1"/>
  <c r="C32" i="1" l="1"/>
  <c r="C37" i="1" s="1"/>
  <c r="F17" i="1" l="1"/>
  <c r="E27" i="1" s="1"/>
  <c r="F18" i="1"/>
  <c r="F19" i="1"/>
  <c r="F20" i="1"/>
  <c r="F21" i="1"/>
  <c r="C11" i="1"/>
  <c r="E31" i="1" l="1"/>
  <c r="E30" i="1"/>
  <c r="E29" i="1"/>
  <c r="E28" i="1"/>
  <c r="D11" i="1" l="1"/>
  <c r="D28" i="1"/>
  <c r="D29" i="1"/>
  <c r="D31" i="1"/>
  <c r="E32" i="1" l="1"/>
  <c r="D27" i="1" l="1"/>
  <c r="D32" i="1" s="1"/>
  <c r="C38" i="1" s="1"/>
  <c r="C39" i="1" s="1"/>
  <c r="D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tc={5CF5FC86-775F-4E74-90B9-BDF68ACF7DD4}</author>
  </authors>
  <commentList>
    <comment ref="D9" authorId="0" shapeId="0" xr:uid="{5CF5FC86-775F-4E74-90B9-BDF68ACF7DD4}">
      <text>
        <t>[Kommentartråd]
Din versjon av Excel lar deg lese denne kommentartråden. Eventuelle endringer i den vil imidlertid bli fjernet hvis filen åpnes i en nyere versjon av Excel. Finn ut mer: https://go.microsoft.com/fwlink/?linkid=870924
Kommentar:
    Hele myrarealet skal inkluderes med mindre det kan vises til tiltak for å bevare vannstand og vegetasjon på arealer som ikke direkte berøres</t>
      </text>
    </comment>
  </commentList>
</comments>
</file>

<file path=xl/sharedStrings.xml><?xml version="1.0" encoding="utf-8"?>
<sst xmlns="http://schemas.openxmlformats.org/spreadsheetml/2006/main" count="80" uniqueCount="53">
  <si>
    <t>FYLL INN VERDIER I GRØNNE FELTER</t>
  </si>
  <si>
    <t>Analyseperiode</t>
  </si>
  <si>
    <t>75 år</t>
  </si>
  <si>
    <t>AREALREGNSKAP</t>
  </si>
  <si>
    <t>Arealbeslag (dekar)</t>
  </si>
  <si>
    <t>Jorddybde organisk jord (meter)</t>
  </si>
  <si>
    <t>Areal med mineraljord</t>
  </si>
  <si>
    <t xml:space="preserve">Areal med 
organisk jord </t>
  </si>
  <si>
    <t xml:space="preserve">Standard 
jorddybde </t>
  </si>
  <si>
    <t>Målt gjennom-
snittsdybde</t>
  </si>
  <si>
    <t>Skog</t>
  </si>
  <si>
    <t>Lav bonitet</t>
  </si>
  <si>
    <t>Middels bonitet</t>
  </si>
  <si>
    <t>Høy bonitet</t>
  </si>
  <si>
    <t>Myr</t>
  </si>
  <si>
    <t>Jordbruksareal 
(full-, overflatedyrka og innmarksbeite)</t>
  </si>
  <si>
    <t xml:space="preserve">SUM    </t>
  </si>
  <si>
    <t xml:space="preserve">UTSLIPPSFAKTORER </t>
  </si>
  <si>
    <t>Utslippsfaktorer (tonn CO2-ekv/dekar)</t>
  </si>
  <si>
    <t>Positive faktorer betyr utslipp, negative betyr opptak</t>
  </si>
  <si>
    <t>Areal med
organisk jord</t>
  </si>
  <si>
    <t>Areal med
organisk jord justert etter måling</t>
  </si>
  <si>
    <t>-</t>
  </si>
  <si>
    <t>KLIMAGASSREGNSKAP</t>
  </si>
  <si>
    <t>Utslipp (tonn CO2-ekv)</t>
  </si>
  <si>
    <t>Null-alternativet</t>
  </si>
  <si>
    <t>Arealbeslaget</t>
  </si>
  <si>
    <t>Areal med 
organisk jord</t>
  </si>
  <si>
    <t>OPPSUMMERING KLIMAGASSUTSLIPP FRA AREALBESLAG</t>
  </si>
  <si>
    <t>Utslipp</t>
  </si>
  <si>
    <t>Konsekvensgrad</t>
  </si>
  <si>
    <t>(tonn CO2-ekv)</t>
  </si>
  <si>
    <t>(fra tabell 7 i Del 3 kapittel 6 av M-1941)</t>
  </si>
  <si>
    <t>Null-alternativet (opptak uten arealbeslag)</t>
  </si>
  <si>
    <t>Utslipp fra arealbeslag</t>
  </si>
  <si>
    <t>Differanse mellom null-alternativ og utslipp fra arealbeslag</t>
  </si>
  <si>
    <t xml:space="preserve"> </t>
  </si>
  <si>
    <t>Skala</t>
  </si>
  <si>
    <t>Grense (CO2-ekvivalenter)</t>
  </si>
  <si>
    <t>----</t>
  </si>
  <si>
    <t>&gt;=</t>
  </si>
  <si>
    <t>---</t>
  </si>
  <si>
    <t>--</t>
  </si>
  <si>
    <t>Ubetydelig konsekvens</t>
  </si>
  <si>
    <t>+/++</t>
  </si>
  <si>
    <t>&lt;</t>
  </si>
  <si>
    <t>+++/++++</t>
  </si>
  <si>
    <t>Svært stor negativ konsekvens</t>
  </si>
  <si>
    <t>Stor negativ konsekvens</t>
  </si>
  <si>
    <t>Middels negativ konsekvens</t>
  </si>
  <si>
    <t>Noe negativ konsekvens</t>
  </si>
  <si>
    <t>Noe/middels positiv konsekvens</t>
  </si>
  <si>
    <t>Stor/svært stor positiv konsekvens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</si>
</sst>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F0F0F"/>
        <bgColor indexed="64"/>
      </patternFill>
    </fill>
    <fill>
      <patternFill patternType="solid">
        <fgColor rgb="FFFD7032"/>
        <bgColor indexed="64"/>
      </patternFill>
    </fill>
    <fill>
      <patternFill patternType="solid">
        <fgColor rgb="FFFEC02D"/>
        <bgColor indexed="64"/>
      </patternFill>
    </fill>
    <fill>
      <patternFill patternType="solid">
        <fgColor rgb="FFFFFE37"/>
        <bgColor indexed="64"/>
      </patternFill>
    </fill>
    <fill>
      <patternFill patternType="solid">
        <fgColor rgb="FFFB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0" borderId="0" xfId="0" applyNumberFormat="1"/>
    <xf numFmtId="0" fontId="2" fillId="0" borderId="0" xfId="0" applyFont="1"/>
    <xf numFmtId="0" fontId="0" fillId="0" borderId="13" xfId="0" applyBorder="1"/>
    <xf numFmtId="0" fontId="0" fillId="0" borderId="15" xfId="0" applyBorder="1"/>
    <xf numFmtId="0" fontId="0" fillId="0" borderId="15" xfId="0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3" fontId="0" fillId="0" borderId="0" xfId="1" applyNumberFormat="1" applyFont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2" borderId="13" xfId="2" applyNumberFormat="1" applyFont="1" applyFill="1" applyBorder="1" applyAlignment="1">
      <alignment horizontal="center"/>
    </xf>
    <xf numFmtId="0" fontId="0" fillId="3" borderId="13" xfId="2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3" borderId="6" xfId="0" applyFill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0" fillId="2" borderId="5" xfId="2" applyNumberFormat="1" applyFont="1" applyFill="1" applyBorder="1" applyAlignment="1">
      <alignment horizontal="center"/>
    </xf>
    <xf numFmtId="3" fontId="0" fillId="3" borderId="13" xfId="2" applyNumberFormat="1" applyFont="1" applyFill="1" applyBorder="1" applyAlignment="1">
      <alignment horizontal="center"/>
    </xf>
    <xf numFmtId="3" fontId="0" fillId="3" borderId="5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12" xfId="0" applyBorder="1" applyAlignment="1">
      <alignment horizontal="right"/>
    </xf>
    <xf numFmtId="3" fontId="0" fillId="0" borderId="5" xfId="0" applyNumberFormat="1" applyBorder="1" applyAlignment="1">
      <alignment horizontal="center"/>
    </xf>
    <xf numFmtId="0" fontId="6" fillId="0" borderId="0" xfId="0" applyFont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/>
    </xf>
    <xf numFmtId="3" fontId="0" fillId="0" borderId="2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3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0" fillId="2" borderId="13" xfId="2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0" xfId="0" applyNumberFormat="1"/>
    <xf numFmtId="3" fontId="0" fillId="0" borderId="2" xfId="0" applyNumberFormat="1" applyBorder="1" applyAlignment="1">
      <alignment horizontal="center"/>
    </xf>
    <xf numFmtId="0" fontId="0" fillId="0" borderId="6" xfId="0" applyBorder="1" applyAlignment="1">
      <alignment horizontal="center" wrapText="1"/>
    </xf>
    <xf numFmtId="3" fontId="0" fillId="3" borderId="1" xfId="2" applyNumberFormat="1" applyFon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3" fontId="0" fillId="3" borderId="3" xfId="2" applyNumberFormat="1" applyFont="1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2" fillId="0" borderId="8" xfId="0" applyFont="1" applyBorder="1"/>
    <xf numFmtId="3" fontId="2" fillId="0" borderId="6" xfId="0" applyNumberFormat="1" applyFont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0" fontId="3" fillId="11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colors>
    <mruColors>
      <color rgb="FF00B050"/>
      <color rgb="FF92D050"/>
      <color rgb="FFFBFFFF"/>
      <color rgb="FFFFFE37"/>
      <color rgb="FFFEC02D"/>
      <color rgb="FFFD7032"/>
      <color rgb="FFAF0F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9" dT="2022-12-08T14:23:52.17" personId="{00000000-0000-0000-0000-000000000000}" id="{5CF5FC86-775F-4E74-90B9-BDF68ACF7DD4}">
    <text>Hele myrarealet skal inkluderes med mindre det kan vises til tiltak for å bevare vannstand og vegetasjon på arealer som ikke direkte berøres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118F7-6AD7-433F-95D5-758723664C38}">
  <dimension ref="A1:S60"/>
  <sheetViews>
    <sheetView tabSelected="1" zoomScale="85" zoomScaleNormal="85" workbookViewId="0">
      <selection activeCell="I33" sqref="I33"/>
    </sheetView>
  </sheetViews>
  <sheetFormatPr baseColWidth="10" defaultColWidth="11.42578125" defaultRowHeight="15" x14ac:dyDescent="0.25"/>
  <cols>
    <col min="1" max="1" width="28.140625" customWidth="1"/>
    <col min="2" max="2" width="23.5703125" customWidth="1"/>
    <col min="3" max="3" width="18" customWidth="1"/>
    <col min="4" max="4" width="18.7109375" customWidth="1"/>
    <col min="5" max="5" width="19" customWidth="1"/>
    <col min="6" max="6" width="20" customWidth="1"/>
    <col min="7" max="7" width="16" customWidth="1"/>
    <col min="8" max="8" width="14.140625" customWidth="1"/>
    <col min="9" max="9" width="14.5703125" customWidth="1"/>
    <col min="10" max="10" width="17.7109375" customWidth="1"/>
    <col min="11" max="11" width="16.5703125" customWidth="1"/>
    <col min="13" max="13" width="12.5703125" customWidth="1"/>
  </cols>
  <sheetData>
    <row r="1" spans="1:13" ht="21" x14ac:dyDescent="0.35">
      <c r="A1" s="49" t="s">
        <v>0</v>
      </c>
    </row>
    <row r="2" spans="1:13" x14ac:dyDescent="0.25">
      <c r="C2" s="1" t="s">
        <v>1</v>
      </c>
      <c r="D2" s="2" t="s">
        <v>2</v>
      </c>
    </row>
    <row r="3" spans="1:13" x14ac:dyDescent="0.25">
      <c r="D3" s="7"/>
    </row>
    <row r="4" spans="1:13" ht="15" customHeight="1" x14ac:dyDescent="0.25">
      <c r="A4" s="18" t="s">
        <v>3</v>
      </c>
      <c r="C4" s="96" t="s">
        <v>4</v>
      </c>
      <c r="D4" s="97"/>
      <c r="E4" s="88" t="s">
        <v>5</v>
      </c>
      <c r="F4" s="89"/>
    </row>
    <row r="5" spans="1:13" ht="46.5" customHeight="1" x14ac:dyDescent="0.25">
      <c r="C5" s="13" t="s">
        <v>6</v>
      </c>
      <c r="D5" s="9" t="s">
        <v>7</v>
      </c>
      <c r="E5" s="32" t="s">
        <v>8</v>
      </c>
      <c r="F5" s="13" t="s">
        <v>9</v>
      </c>
      <c r="G5" s="79"/>
    </row>
    <row r="6" spans="1:13" x14ac:dyDescent="0.25">
      <c r="A6" s="3" t="s">
        <v>10</v>
      </c>
      <c r="B6" s="8" t="s">
        <v>11</v>
      </c>
      <c r="C6" s="73"/>
      <c r="D6" s="64"/>
      <c r="E6" s="10">
        <v>0.7</v>
      </c>
      <c r="F6" s="30"/>
      <c r="G6" s="4"/>
    </row>
    <row r="7" spans="1:13" x14ac:dyDescent="0.25">
      <c r="A7" s="4"/>
      <c r="B7" s="19" t="s">
        <v>12</v>
      </c>
      <c r="C7" s="74"/>
      <c r="D7" s="37"/>
      <c r="E7" s="11">
        <v>0.7</v>
      </c>
      <c r="F7" s="31"/>
      <c r="G7" s="4"/>
    </row>
    <row r="8" spans="1:13" x14ac:dyDescent="0.25">
      <c r="A8" s="5"/>
      <c r="B8" s="20" t="s">
        <v>13</v>
      </c>
      <c r="C8" s="75"/>
      <c r="D8" s="64"/>
      <c r="E8" s="12">
        <v>0.7</v>
      </c>
      <c r="F8" s="30"/>
      <c r="G8" s="4"/>
    </row>
    <row r="9" spans="1:13" x14ac:dyDescent="0.25">
      <c r="A9" s="1" t="s">
        <v>14</v>
      </c>
      <c r="B9" s="6"/>
      <c r="C9" s="76"/>
      <c r="D9" s="38"/>
      <c r="E9" s="29">
        <v>2</v>
      </c>
      <c r="F9" s="33"/>
      <c r="G9" s="4"/>
    </row>
    <row r="10" spans="1:13" ht="15" customHeight="1" x14ac:dyDescent="0.25">
      <c r="A10" s="1" t="s">
        <v>15</v>
      </c>
      <c r="B10" s="2"/>
      <c r="C10" s="77"/>
      <c r="D10" s="39"/>
      <c r="E10" s="29">
        <v>0.7</v>
      </c>
      <c r="F10" s="36"/>
      <c r="G10" s="4"/>
    </row>
    <row r="11" spans="1:13" ht="15" customHeight="1" x14ac:dyDescent="0.25">
      <c r="B11" s="47" t="s">
        <v>16</v>
      </c>
      <c r="C11" s="78">
        <f>SUM(C6:C10)</f>
        <v>0</v>
      </c>
      <c r="D11" s="48">
        <f>SUM(D6:D10)</f>
        <v>0</v>
      </c>
      <c r="E11" s="59"/>
      <c r="F11" s="59"/>
    </row>
    <row r="12" spans="1:13" ht="15" customHeight="1" x14ac:dyDescent="0.25">
      <c r="B12" s="58"/>
      <c r="C12" s="59"/>
      <c r="D12" s="59"/>
      <c r="E12" s="59"/>
      <c r="F12" s="59"/>
    </row>
    <row r="13" spans="1:13" ht="15" customHeight="1" x14ac:dyDescent="0.25"/>
    <row r="14" spans="1:13" ht="15" customHeight="1" x14ac:dyDescent="0.25">
      <c r="A14" s="18" t="s">
        <v>17</v>
      </c>
      <c r="C14" s="88" t="s">
        <v>18</v>
      </c>
      <c r="D14" s="90"/>
      <c r="E14" s="90"/>
      <c r="F14" s="89"/>
    </row>
    <row r="15" spans="1:13" ht="15" customHeight="1" x14ac:dyDescent="0.25">
      <c r="A15" t="s">
        <v>19</v>
      </c>
      <c r="C15" s="91" t="s">
        <v>25</v>
      </c>
      <c r="D15" s="94" t="s">
        <v>26</v>
      </c>
      <c r="E15" s="98"/>
      <c r="F15" s="95"/>
      <c r="I15" s="93"/>
      <c r="J15" s="93"/>
      <c r="K15" s="23"/>
    </row>
    <row r="16" spans="1:13" ht="51.75" customHeight="1" x14ac:dyDescent="0.25">
      <c r="C16" s="92"/>
      <c r="D16" s="13" t="s">
        <v>6</v>
      </c>
      <c r="E16" s="9" t="s">
        <v>20</v>
      </c>
      <c r="F16" s="13" t="s">
        <v>21</v>
      </c>
      <c r="H16" s="23"/>
      <c r="I16" s="23"/>
      <c r="J16" s="23"/>
      <c r="K16" s="23"/>
      <c r="M16" s="25"/>
    </row>
    <row r="17" spans="1:19" x14ac:dyDescent="0.25">
      <c r="A17" s="3" t="s">
        <v>10</v>
      </c>
      <c r="B17" s="8" t="s">
        <v>11</v>
      </c>
      <c r="C17" s="15">
        <v>-12</v>
      </c>
      <c r="D17" s="14">
        <v>48</v>
      </c>
      <c r="E17" s="11">
        <v>157</v>
      </c>
      <c r="F17" s="52" t="str">
        <f>IF(F6="","",(E17-($E$20/$E$9*E6)+($E$20/$E$9*F6)))</f>
        <v/>
      </c>
      <c r="H17" s="70"/>
      <c r="I17" s="63"/>
      <c r="J17" s="60"/>
      <c r="K17" s="65"/>
      <c r="M17" s="50"/>
      <c r="N17" s="17"/>
      <c r="O17" s="17"/>
      <c r="P17" s="17"/>
      <c r="Q17" s="17"/>
      <c r="R17" s="17"/>
      <c r="S17" s="17"/>
    </row>
    <row r="18" spans="1:19" x14ac:dyDescent="0.25">
      <c r="A18" s="4"/>
      <c r="B18" s="19" t="s">
        <v>12</v>
      </c>
      <c r="C18" s="68">
        <v>-20</v>
      </c>
      <c r="D18" s="14">
        <v>53</v>
      </c>
      <c r="E18" s="11">
        <v>162</v>
      </c>
      <c r="F18" s="52" t="str">
        <f>IF(F7="","",(E18-($E$20/$E$9*E7)+($E$20/$E$9*F7)))</f>
        <v/>
      </c>
      <c r="H18" s="70"/>
      <c r="I18" s="63"/>
      <c r="J18" s="60"/>
      <c r="K18" s="65"/>
      <c r="M18" s="50"/>
      <c r="N18" s="17"/>
      <c r="O18" s="17"/>
      <c r="P18" s="17"/>
      <c r="Q18" s="17"/>
      <c r="R18" s="17"/>
      <c r="S18" s="17"/>
    </row>
    <row r="19" spans="1:19" x14ac:dyDescent="0.25">
      <c r="A19" s="5"/>
      <c r="B19" s="20" t="s">
        <v>13</v>
      </c>
      <c r="C19" s="69">
        <v>-29</v>
      </c>
      <c r="D19" s="14">
        <v>57</v>
      </c>
      <c r="E19" s="11">
        <v>167</v>
      </c>
      <c r="F19" s="52" t="str">
        <f>IF(F8="","",(E19-($E$20/$E$9*E8)+($E$20/$E$9*F8)))</f>
        <v/>
      </c>
      <c r="H19" s="70"/>
      <c r="I19" s="63"/>
      <c r="J19" s="60"/>
      <c r="K19" s="65"/>
      <c r="M19" s="51"/>
      <c r="N19" s="17"/>
      <c r="O19" s="17"/>
      <c r="P19" s="17"/>
      <c r="Q19" s="17"/>
      <c r="R19" s="17"/>
      <c r="S19" s="17"/>
    </row>
    <row r="20" spans="1:19" x14ac:dyDescent="0.25">
      <c r="A20" s="1" t="s">
        <v>14</v>
      </c>
      <c r="B20" s="6"/>
      <c r="C20" s="16" t="s">
        <v>22</v>
      </c>
      <c r="D20" s="15" t="s">
        <v>22</v>
      </c>
      <c r="E20" s="16">
        <v>337</v>
      </c>
      <c r="F20" s="53" t="str">
        <f>IF(F9="","",(E20-($E$20/$E$9*E9)+($E$20/2*F9)))</f>
        <v/>
      </c>
      <c r="H20" s="70"/>
      <c r="I20" s="63"/>
      <c r="J20" s="63"/>
      <c r="K20" s="65"/>
      <c r="M20" s="51"/>
      <c r="N20" s="17"/>
      <c r="O20" s="17"/>
      <c r="P20" s="17"/>
      <c r="Q20" s="17"/>
      <c r="R20" s="17"/>
      <c r="S20" s="17"/>
    </row>
    <row r="21" spans="1:19" x14ac:dyDescent="0.25">
      <c r="A21" s="1" t="s">
        <v>15</v>
      </c>
      <c r="B21" s="6"/>
      <c r="C21" s="16">
        <v>-1</v>
      </c>
      <c r="D21" s="16">
        <v>43</v>
      </c>
      <c r="E21" s="35">
        <v>120</v>
      </c>
      <c r="F21" s="53" t="str">
        <f>IF(F10="","",(E21-($E$20/$E$9*E10)+($E$20/2*F10)))</f>
        <v/>
      </c>
      <c r="H21" s="70"/>
      <c r="I21" s="63"/>
      <c r="J21" s="66"/>
      <c r="K21" s="65"/>
      <c r="M21" s="51"/>
      <c r="N21" s="17"/>
      <c r="O21" s="17"/>
      <c r="P21" s="17"/>
      <c r="Q21" s="17"/>
      <c r="R21" s="17"/>
      <c r="S21" s="17"/>
    </row>
    <row r="24" spans="1:19" x14ac:dyDescent="0.25">
      <c r="A24" s="18" t="s">
        <v>23</v>
      </c>
      <c r="C24" s="88" t="s">
        <v>24</v>
      </c>
      <c r="D24" s="90"/>
      <c r="E24" s="89"/>
    </row>
    <row r="25" spans="1:19" ht="15" customHeight="1" x14ac:dyDescent="0.25">
      <c r="A25" t="s">
        <v>19</v>
      </c>
      <c r="C25" s="91" t="s">
        <v>25</v>
      </c>
      <c r="D25" s="88" t="s">
        <v>26</v>
      </c>
      <c r="E25" s="89"/>
      <c r="L25" s="17"/>
      <c r="M25" s="17"/>
      <c r="N25" s="17"/>
      <c r="O25" s="17"/>
      <c r="P25" s="17"/>
      <c r="Q25" s="17"/>
    </row>
    <row r="26" spans="1:19" ht="30" x14ac:dyDescent="0.25">
      <c r="C26" s="92"/>
      <c r="D26" s="72" t="s">
        <v>6</v>
      </c>
      <c r="E26" s="21" t="s">
        <v>27</v>
      </c>
      <c r="F26" s="61"/>
      <c r="K26" s="17"/>
      <c r="L26" s="17"/>
      <c r="M26" s="17"/>
      <c r="N26" s="17"/>
      <c r="O26" s="17"/>
      <c r="P26" s="17"/>
      <c r="Q26" s="17"/>
    </row>
    <row r="27" spans="1:19" x14ac:dyDescent="0.25">
      <c r="A27" s="3" t="s">
        <v>10</v>
      </c>
      <c r="B27" s="8" t="s">
        <v>11</v>
      </c>
      <c r="C27" s="41">
        <f>ROUND(SUM(C6:D6)*C17,0)</f>
        <v>0</v>
      </c>
      <c r="D27" s="41">
        <f>ROUND(C6*D17,0)</f>
        <v>0</v>
      </c>
      <c r="E27" s="45">
        <f>ROUND(IF(F6="",D6*E17,D6*F17),0)</f>
        <v>0</v>
      </c>
      <c r="F27" s="59"/>
      <c r="K27" s="17"/>
      <c r="L27" s="17"/>
      <c r="M27" s="17"/>
      <c r="N27" s="17"/>
      <c r="O27" s="17"/>
      <c r="P27" s="17"/>
      <c r="Q27" s="17"/>
    </row>
    <row r="28" spans="1:19" x14ac:dyDescent="0.25">
      <c r="A28" s="4"/>
      <c r="B28" s="19" t="s">
        <v>12</v>
      </c>
      <c r="C28" s="71">
        <f t="shared" ref="C28:C29" si="0">ROUND(SUM(C7:D7)*C18,0)</f>
        <v>0</v>
      </c>
      <c r="D28" s="42">
        <f>ROUND(C7*D18,0)</f>
        <v>0</v>
      </c>
      <c r="E28" s="71">
        <f>ROUND(IF(F7="",D7*E18,D7*F18),0)</f>
        <v>0</v>
      </c>
      <c r="F28" s="59"/>
      <c r="K28" s="17"/>
      <c r="L28" s="17"/>
      <c r="M28" s="17"/>
      <c r="N28" s="17"/>
    </row>
    <row r="29" spans="1:19" x14ac:dyDescent="0.25">
      <c r="A29" s="5"/>
      <c r="B29" s="20" t="s">
        <v>13</v>
      </c>
      <c r="C29" s="46">
        <f t="shared" si="0"/>
        <v>0</v>
      </c>
      <c r="D29" s="43">
        <f>ROUND(C8*D19,0)</f>
        <v>0</v>
      </c>
      <c r="E29" s="46">
        <f>ROUND(IF(F8="",D8*E19,D8*F19),0)</f>
        <v>0</v>
      </c>
      <c r="F29" s="59"/>
    </row>
    <row r="30" spans="1:19" x14ac:dyDescent="0.25">
      <c r="A30" s="1" t="s">
        <v>14</v>
      </c>
      <c r="B30" s="2"/>
      <c r="C30" s="41" t="s">
        <v>22</v>
      </c>
      <c r="D30" s="41" t="s">
        <v>22</v>
      </c>
      <c r="E30" s="46">
        <f>ROUND(IF(F9="",D9*E20,D9*F20),0)</f>
        <v>0</v>
      </c>
      <c r="F30" s="59"/>
    </row>
    <row r="31" spans="1:19" x14ac:dyDescent="0.25">
      <c r="A31" s="1" t="s">
        <v>15</v>
      </c>
      <c r="B31" s="2"/>
      <c r="C31" s="41">
        <f>ROUND(SUM(C10:D10)*C21,0)</f>
        <v>0</v>
      </c>
      <c r="D31" s="41">
        <f>ROUND(C10*D21,0)</f>
        <v>0</v>
      </c>
      <c r="E31" s="71">
        <f>ROUND(IF(F10="",D10*E21,D10*F21),0)</f>
        <v>0</v>
      </c>
      <c r="F31" s="59"/>
    </row>
    <row r="32" spans="1:19" x14ac:dyDescent="0.25">
      <c r="A32" s="7"/>
      <c r="B32" s="34" t="s">
        <v>16</v>
      </c>
      <c r="C32" s="44">
        <f>SUM(C27:C31)</f>
        <v>0</v>
      </c>
      <c r="D32" s="40">
        <f>SUM(D27:D31)</f>
        <v>0</v>
      </c>
      <c r="E32" s="44">
        <f>SUM(E27:E31)</f>
        <v>0</v>
      </c>
      <c r="F32" s="62"/>
    </row>
    <row r="35" spans="1:7" x14ac:dyDescent="0.25">
      <c r="A35" s="18" t="s">
        <v>28</v>
      </c>
      <c r="C35" s="15" t="s">
        <v>29</v>
      </c>
      <c r="D35" s="107" t="s">
        <v>30</v>
      </c>
      <c r="E35" s="108"/>
    </row>
    <row r="36" spans="1:7" x14ac:dyDescent="0.25">
      <c r="C36" s="67" t="s">
        <v>31</v>
      </c>
      <c r="D36" s="94" t="s">
        <v>32</v>
      </c>
      <c r="E36" s="95"/>
    </row>
    <row r="37" spans="1:7" x14ac:dyDescent="0.25">
      <c r="A37" s="99" t="s">
        <v>33</v>
      </c>
      <c r="B37" s="100"/>
      <c r="C37" s="45">
        <f>ROUND(C32,-2)</f>
        <v>0</v>
      </c>
      <c r="D37" s="54"/>
      <c r="E37" s="55"/>
    </row>
    <row r="38" spans="1:7" x14ac:dyDescent="0.25">
      <c r="A38" s="101" t="s">
        <v>34</v>
      </c>
      <c r="B38" s="102"/>
      <c r="C38" s="46">
        <f>ROUND(SUM(D32:E32),-2)</f>
        <v>0</v>
      </c>
      <c r="D38" s="56"/>
      <c r="E38" s="57"/>
    </row>
    <row r="39" spans="1:7" s="60" customFormat="1" ht="30" customHeight="1" x14ac:dyDescent="0.25">
      <c r="A39" s="103" t="s">
        <v>35</v>
      </c>
      <c r="B39" s="104"/>
      <c r="C39" s="80">
        <f>C38-C37</f>
        <v>0</v>
      </c>
      <c r="D39" s="105" t="str">
        <f>IF(C39&gt;=100000,Konsekvenstabell!$B$3,IF(C39&gt;=50000,Konsekvenstabell!$B$4,IF(C39&gt;=15000,Konsekvenstabell!$B$5,IF(C39&gt;=2000,Konsekvenstabell!$B$6,IF(C39&gt;=-2000,Konsekvenstabell!$B$7,Konsekvenstabell!$B$8)))))</f>
        <v>Ubetydelig konsekvens</v>
      </c>
      <c r="E39" s="106"/>
    </row>
    <row r="44" spans="1:7" x14ac:dyDescent="0.25">
      <c r="C44" t="s">
        <v>36</v>
      </c>
    </row>
    <row r="47" spans="1:7" x14ac:dyDescent="0.25">
      <c r="B47" s="17"/>
      <c r="C47" s="17"/>
      <c r="D47" s="17"/>
      <c r="E47" s="17"/>
      <c r="F47" s="17"/>
      <c r="G47" s="17"/>
    </row>
    <row r="48" spans="1:7" x14ac:dyDescent="0.25">
      <c r="B48" s="17"/>
      <c r="C48" s="17"/>
      <c r="D48" s="17"/>
      <c r="E48" s="17"/>
      <c r="F48" s="17"/>
      <c r="G48" s="17"/>
    </row>
    <row r="49" spans="2:9" x14ac:dyDescent="0.25">
      <c r="B49" s="17"/>
      <c r="C49" s="17"/>
      <c r="D49" s="17"/>
      <c r="E49" s="17"/>
      <c r="F49" s="17"/>
      <c r="G49" s="17"/>
    </row>
    <row r="50" spans="2:9" x14ac:dyDescent="0.25">
      <c r="B50" s="17"/>
      <c r="C50" s="17"/>
      <c r="D50" s="17"/>
      <c r="E50" s="17"/>
      <c r="F50" s="17"/>
      <c r="G50" s="17"/>
    </row>
    <row r="51" spans="2:9" x14ac:dyDescent="0.25">
      <c r="B51" s="17"/>
      <c r="C51" s="17"/>
      <c r="D51" s="17"/>
      <c r="E51" s="17"/>
      <c r="F51" s="17"/>
      <c r="G51" s="17"/>
    </row>
    <row r="52" spans="2:9" x14ac:dyDescent="0.25">
      <c r="B52" s="17"/>
      <c r="C52" s="17"/>
      <c r="D52" s="17"/>
      <c r="E52" s="17"/>
      <c r="F52" s="17"/>
      <c r="G52" s="17"/>
    </row>
    <row r="53" spans="2:9" x14ac:dyDescent="0.25">
      <c r="E53" s="17"/>
      <c r="H53" s="17"/>
      <c r="I53" s="17"/>
    </row>
    <row r="54" spans="2:9" x14ac:dyDescent="0.25">
      <c r="E54" s="17"/>
      <c r="H54" s="17"/>
      <c r="I54" s="17"/>
    </row>
    <row r="55" spans="2:9" x14ac:dyDescent="0.25">
      <c r="E55" s="17"/>
      <c r="H55" s="17"/>
      <c r="I55" s="17"/>
    </row>
    <row r="58" spans="2:9" x14ac:dyDescent="0.25">
      <c r="H58" s="17"/>
      <c r="I58" s="17"/>
    </row>
    <row r="59" spans="2:9" x14ac:dyDescent="0.25">
      <c r="H59" s="17"/>
      <c r="I59" s="17"/>
    </row>
    <row r="60" spans="2:9" x14ac:dyDescent="0.25">
      <c r="H60" s="17"/>
      <c r="I60" s="17"/>
    </row>
  </sheetData>
  <sheetProtection algorithmName="SHA-512" hashValue="NmtvWreHYwh8XreZHrkyRBMzZVK8HYxJba4/+16CsWwltPYH4gKR2WkpnrUJNGEAAyzQof7lVThpZx65KGGg3w==" saltValue="5bUe6geffWUy4bUN89rrUA==" spinCount="100000" sheet="1" objects="1" scenarios="1"/>
  <protectedRanges>
    <protectedRange sqref="C6:D8 D9 C10:D10" name="Permanet arealbeslag"/>
    <protectedRange sqref="F6:F10" name="Dybde"/>
  </protectedRanges>
  <mergeCells count="15">
    <mergeCell ref="A37:B37"/>
    <mergeCell ref="A38:B38"/>
    <mergeCell ref="A39:B39"/>
    <mergeCell ref="D39:E39"/>
    <mergeCell ref="D35:E35"/>
    <mergeCell ref="C4:D4"/>
    <mergeCell ref="E4:F4"/>
    <mergeCell ref="D15:F15"/>
    <mergeCell ref="C15:C16"/>
    <mergeCell ref="C14:F14"/>
    <mergeCell ref="D25:E25"/>
    <mergeCell ref="C24:E24"/>
    <mergeCell ref="C25:C26"/>
    <mergeCell ref="I15:J15"/>
    <mergeCell ref="D36:E36"/>
  </mergeCells>
  <dataValidations count="1">
    <dataValidation type="decimal" allowBlank="1" showInputMessage="1" showErrorMessage="1" sqref="F6:F10" xr:uid="{7E620B4D-B1C5-4979-BA72-880C847819AC}">
      <formula1>0.4</formula1>
      <formula2>1000</formula2>
    </dataValidation>
  </dataValidations>
  <pageMargins left="0.7" right="0.7" top="0.75" bottom="0.75" header="0.3" footer="0.3"/>
  <pageSetup paperSize="9" orientation="portrait" r:id="rId1"/>
  <ignoredErrors>
    <ignoredError sqref="C27:C29 C31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8F6FB-1722-4C44-A7DA-8C1A798A7D3E}">
  <dimension ref="A2:E12"/>
  <sheetViews>
    <sheetView workbookViewId="0">
      <selection activeCell="D8" sqref="D8"/>
    </sheetView>
  </sheetViews>
  <sheetFormatPr baseColWidth="10" defaultColWidth="11.42578125" defaultRowHeight="15" x14ac:dyDescent="0.25"/>
  <cols>
    <col min="1" max="1" width="11.42578125" customWidth="1"/>
    <col min="2" max="2" width="26.85546875" customWidth="1"/>
    <col min="3" max="3" width="3.5703125" customWidth="1"/>
    <col min="4" max="4" width="21.85546875" customWidth="1"/>
    <col min="5" max="5" width="46.85546875" customWidth="1"/>
  </cols>
  <sheetData>
    <row r="2" spans="1:5" ht="30" customHeight="1" x14ac:dyDescent="0.25">
      <c r="A2" s="26" t="s">
        <v>37</v>
      </c>
      <c r="B2" s="26" t="s">
        <v>30</v>
      </c>
      <c r="C2" s="27" t="s">
        <v>38</v>
      </c>
      <c r="E2" s="26"/>
    </row>
    <row r="3" spans="1:5" ht="30" customHeight="1" x14ac:dyDescent="0.25">
      <c r="A3" s="81" t="s">
        <v>39</v>
      </c>
      <c r="B3" s="22" t="s">
        <v>47</v>
      </c>
      <c r="C3" s="22" t="s">
        <v>40</v>
      </c>
      <c r="D3" s="28">
        <v>100000</v>
      </c>
      <c r="E3" s="25"/>
    </row>
    <row r="4" spans="1:5" ht="30" customHeight="1" x14ac:dyDescent="0.25">
      <c r="A4" s="82" t="s">
        <v>41</v>
      </c>
      <c r="B4" s="22" t="s">
        <v>48</v>
      </c>
      <c r="C4" s="22" t="s">
        <v>40</v>
      </c>
      <c r="D4" s="28">
        <v>50000</v>
      </c>
    </row>
    <row r="5" spans="1:5" ht="30" customHeight="1" x14ac:dyDescent="0.25">
      <c r="A5" s="83" t="s">
        <v>42</v>
      </c>
      <c r="B5" s="22" t="s">
        <v>49</v>
      </c>
      <c r="C5" s="22" t="s">
        <v>40</v>
      </c>
      <c r="D5" s="28">
        <v>15000</v>
      </c>
    </row>
    <row r="6" spans="1:5" ht="30" customHeight="1" x14ac:dyDescent="0.25">
      <c r="A6" s="84" t="s">
        <v>22</v>
      </c>
      <c r="B6" s="22" t="s">
        <v>50</v>
      </c>
      <c r="C6" s="22" t="s">
        <v>40</v>
      </c>
      <c r="D6" s="28">
        <v>2000</v>
      </c>
      <c r="E6" s="25"/>
    </row>
    <row r="7" spans="1:5" ht="30" customHeight="1" x14ac:dyDescent="0.25">
      <c r="A7" s="85">
        <v>0</v>
      </c>
      <c r="B7" s="22" t="s">
        <v>43</v>
      </c>
      <c r="C7" s="22"/>
      <c r="D7" s="28"/>
    </row>
    <row r="8" spans="1:5" ht="30" customHeight="1" x14ac:dyDescent="0.25">
      <c r="A8" s="86" t="s">
        <v>44</v>
      </c>
      <c r="B8" s="22" t="s">
        <v>51</v>
      </c>
      <c r="C8" s="22" t="s">
        <v>45</v>
      </c>
      <c r="D8" s="28">
        <v>2000</v>
      </c>
    </row>
    <row r="9" spans="1:5" ht="30" customHeight="1" x14ac:dyDescent="0.25">
      <c r="A9" s="87" t="s">
        <v>46</v>
      </c>
      <c r="B9" s="22" t="s">
        <v>52</v>
      </c>
      <c r="C9" s="22" t="s">
        <v>45</v>
      </c>
      <c r="D9" s="28">
        <v>-50000</v>
      </c>
    </row>
    <row r="12" spans="1:5" x14ac:dyDescent="0.25">
      <c r="E12" s="24"/>
    </row>
  </sheetData>
  <sheetProtection algorithmName="SHA-512" hashValue="YIAEMKK0abAQ6barRuwD+didz3YifUpSuidZiHtr7hmtxRertV9Oo7XPe8GAlADI0scGSxzG++MtXQyyYISeuw==" saltValue="WfyA84DmTvgQ1STn8c1eyw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7628e0-46cf-4a91-86d9-860258435d88">
      <Terms xmlns="http://schemas.microsoft.com/office/infopath/2007/PartnerControls"/>
    </lcf76f155ced4ddcb4097134ff3c332f>
    <TaxCatchAll xmlns="7197c4af-b929-4ba0-88d8-4e6bc5bfaa8e" xsi:nil="true"/>
    <SharedWithUsers xmlns="7197c4af-b929-4ba0-88d8-4e6bc5bfaa8e">
      <UserInfo>
        <DisplayName>Fredrik Weidemann</DisplayName>
        <AccountId>274</AccountId>
        <AccountType/>
      </UserInfo>
      <UserInfo>
        <DisplayName>Jakob Sandven</DisplayName>
        <AccountId>85</AccountId>
        <AccountType/>
      </UserInfo>
      <UserInfo>
        <DisplayName>Hege Haugland</DisplayName>
        <AccountId>104</AccountId>
        <AccountType/>
      </UserInfo>
      <UserInfo>
        <DisplayName>Synnøve Ellingsen Grøndahl</DisplayName>
        <AccountId>240</AccountId>
        <AccountType/>
      </UserInfo>
      <UserInfo>
        <DisplayName>Anna von Streng Velken</DisplayName>
        <AccountId>247</AccountId>
        <AccountType/>
      </UserInfo>
    </SharedWithUsers>
    <IconOverlay xmlns="http://schemas.microsoft.com/sharepoint/v4" xsi:nil="true"/>
    <_dlc_DocId xmlns="7197c4af-b929-4ba0-88d8-4e6bc5bfaa8e">XMKPW47W24HK-1914485411-25826</_dlc_DocId>
    <_dlc_DocIdUrl xmlns="7197c4af-b929-4ba0-88d8-4e6bc5bfaa8e">
      <Url>https://miljodir.sharepoint.com/sites/EPiServerDokumenter/_layouts/15/DocIdRedir.aspx?ID=XMKPW47W24HK-1914485411-25826</Url>
      <Description>XMKPW47W24HK-1914485411-25826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5CB3064E5C8849A660DAACB36A6E0F" ma:contentTypeVersion="20" ma:contentTypeDescription="Opprett et nytt dokument." ma:contentTypeScope="" ma:versionID="850bd307d85bdc8e2dc12f2c7a5e2bb1">
  <xsd:schema xmlns:xsd="http://www.w3.org/2001/XMLSchema" xmlns:xs="http://www.w3.org/2001/XMLSchema" xmlns:p="http://schemas.microsoft.com/office/2006/metadata/properties" xmlns:ns2="7197c4af-b929-4ba0-88d8-4e6bc5bfaa8e" xmlns:ns3="d27628e0-46cf-4a91-86d9-860258435d88" xmlns:ns4="http://schemas.microsoft.com/sharepoint/v4" targetNamespace="http://schemas.microsoft.com/office/2006/metadata/properties" ma:root="true" ma:fieldsID="e50438bd94c2909cb6cec5a8e2e3893b" ns2:_="" ns3:_="" ns4:_="">
    <xsd:import namespace="7197c4af-b929-4ba0-88d8-4e6bc5bfaa8e"/>
    <xsd:import namespace="d27628e0-46cf-4a91-86d9-860258435d8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IconOverlay" minOccurs="0"/>
                <xsd:element ref="ns2:SharedWithUsers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97c4af-b929-4ba0-88d8-4e6bc5bfaa8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9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27f5dc73-2191-43c2-bf08-b0a6360eab7f}" ma:internalName="TaxCatchAll" ma:showField="CatchAllData" ma:web="7197c4af-b929-4ba0-88d8-4e6bc5bfaa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628e0-46cf-4a91-86d9-860258435d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Bildemerkelapper" ma:readOnly="false" ma:fieldId="{5cf76f15-5ced-4ddc-b409-7134ff3c332f}" ma:taxonomyMulti="true" ma:sspId="28870869-08ee-44b2-a422-d221b67675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CCF619-E251-4DE0-90D3-3B8EED13258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96C385C-9754-41A5-A796-B966A86AD0F8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9af62dd-ad5e-4ca5-851f-d38772341617"/>
    <ds:schemaRef ds:uri="c71cad89-85ce-485d-b205-4a380e4d2a88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d27628e0-46cf-4a91-86d9-860258435d88"/>
    <ds:schemaRef ds:uri="7197c4af-b929-4ba0-88d8-4e6bc5bfaa8e"/>
    <ds:schemaRef ds:uri="http://schemas.microsoft.com/sharepoint/v4"/>
  </ds:schemaRefs>
</ds:datastoreItem>
</file>

<file path=customXml/itemProps3.xml><?xml version="1.0" encoding="utf-8"?>
<ds:datastoreItem xmlns:ds="http://schemas.openxmlformats.org/officeDocument/2006/customXml" ds:itemID="{FB27C16F-74D9-44BE-94CA-787C949DC120}"/>
</file>

<file path=customXml/itemProps4.xml><?xml version="1.0" encoding="utf-8"?>
<ds:datastoreItem xmlns:ds="http://schemas.openxmlformats.org/officeDocument/2006/customXml" ds:itemID="{EE66A131-5F88-4A3E-A232-8B0CC5FEE56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999e2e9-5aa8-467f-9eca-df0d6c4eaf13}" enabled="0" method="" siteId="{f999e2e9-5aa8-467f-9eca-df0d6c4eaf1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Arealutslipp</vt:lpstr>
      <vt:lpstr>Konsekvenstabell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2023-02-14T14:56:39Z</dcterms:created>
  <dcterms:modified xsi:type="dcterms:W3CDTF">2025-01-29T13:06:14Z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0x010100595CB3064E5C8849A660DAACB36A6E0F</vt:lpwstr>
  </property>
  <property fmtid="{D5CDD505-2E9C-101B-9397-08002B2CF9AE}" pid="3" name="MediaServiceImageTags">
    <vt:lpwstr/>
  </property>
  <property fmtid="{D5CDD505-2E9C-101B-9397-08002B2CF9AE}" pid="4" name="_dlc_DocIdItemGuid">
    <vt:lpwstr>5dbeeb3e-2b9c-445b-9e2b-3b6777ffca92</vt:lpwstr>
  </property>
</Properties>
</file>